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itol\OneDrive\Pulpit\HELIOS XXXI\"/>
    </mc:Choice>
  </mc:AlternateContent>
  <xr:revisionPtr revIDLastSave="0" documentId="13_ncr:1_{0B8E3925-592D-47BC-B3BC-908921C55479}" xr6:coauthVersionLast="47" xr6:coauthVersionMax="47" xr10:uidLastSave="{00000000-0000-0000-0000-000000000000}"/>
  <bookViews>
    <workbookView xWindow="3684" yWindow="684" windowWidth="14688" windowHeight="9900" firstSheet="1" activeTab="5" xr2:uid="{00000000-000D-0000-FFFF-FFFF00000000}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W1" sheetId="7" r:id="rId7"/>
    <sheet name="W2" sheetId="8" r:id="rId8"/>
    <sheet name="W3" sheetId="10" r:id="rId9"/>
    <sheet name="W4" sheetId="11" r:id="rId10"/>
    <sheet name="W5" sheetId="12" r:id="rId11"/>
    <sheet name="TOP24" sheetId="9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6" l="1"/>
  <c r="J21" i="6" s="1"/>
  <c r="I33" i="6"/>
  <c r="J33" i="6" s="1"/>
  <c r="I23" i="6"/>
  <c r="J23" i="6" s="1"/>
  <c r="I34" i="6"/>
  <c r="J34" i="6" s="1"/>
  <c r="I22" i="6"/>
  <c r="J22" i="6" s="1"/>
  <c r="I26" i="6"/>
  <c r="J26" i="6" s="1"/>
  <c r="I35" i="6"/>
  <c r="J35" i="6" s="1"/>
  <c r="I30" i="6"/>
  <c r="J30" i="6" s="1"/>
  <c r="I29" i="6"/>
  <c r="J29" i="6" s="1"/>
  <c r="I25" i="6"/>
  <c r="I31" i="6"/>
  <c r="J31" i="6" s="1"/>
  <c r="I32" i="6"/>
  <c r="J32" i="6" s="1"/>
  <c r="I27" i="6"/>
  <c r="J27" i="6" s="1"/>
  <c r="I36" i="6"/>
  <c r="I28" i="6"/>
  <c r="J28" i="6" s="1"/>
  <c r="I24" i="6"/>
  <c r="J24" i="6" s="1"/>
  <c r="I6" i="6"/>
  <c r="I7" i="6"/>
  <c r="I8" i="6"/>
  <c r="I3" i="6"/>
  <c r="I9" i="6"/>
  <c r="I10" i="6"/>
  <c r="I4" i="6"/>
  <c r="I11" i="6"/>
  <c r="I5" i="6"/>
  <c r="I12" i="6"/>
  <c r="I13" i="6"/>
  <c r="I14" i="6"/>
  <c r="I15" i="6"/>
  <c r="I16" i="6"/>
  <c r="I17" i="6"/>
  <c r="I18" i="6"/>
  <c r="I2" i="6"/>
  <c r="I30" i="5"/>
  <c r="J30" i="5" s="1"/>
  <c r="I34" i="5"/>
  <c r="J34" i="5" s="1"/>
  <c r="J32" i="9"/>
  <c r="I35" i="3"/>
  <c r="J35" i="3" s="1"/>
  <c r="I26" i="3"/>
  <c r="J26" i="3" s="1"/>
  <c r="J15" i="9"/>
  <c r="J23" i="9"/>
  <c r="J13" i="9"/>
  <c r="J25" i="9"/>
  <c r="J26" i="9"/>
  <c r="J18" i="9"/>
  <c r="J16" i="9"/>
  <c r="J22" i="9"/>
  <c r="J21" i="9"/>
  <c r="J28" i="9"/>
  <c r="J24" i="9"/>
  <c r="J31" i="9"/>
  <c r="J19" i="9"/>
  <c r="J17" i="9"/>
  <c r="J27" i="9"/>
  <c r="J33" i="9"/>
  <c r="J20" i="9"/>
  <c r="J30" i="9"/>
  <c r="J29" i="9"/>
  <c r="J14" i="9"/>
  <c r="J6" i="9"/>
  <c r="J4" i="9"/>
  <c r="J8" i="9"/>
  <c r="J9" i="9"/>
  <c r="J7" i="9"/>
  <c r="J3" i="9"/>
  <c r="J10" i="9"/>
  <c r="J11" i="9"/>
  <c r="J5" i="9"/>
  <c r="J2" i="9"/>
  <c r="I21" i="2"/>
  <c r="J21" i="2" s="1"/>
  <c r="I16" i="2"/>
  <c r="J16" i="2" s="1"/>
  <c r="I25" i="2"/>
  <c r="J25" i="2" s="1"/>
  <c r="I12" i="2"/>
  <c r="I13" i="2"/>
  <c r="I18" i="2"/>
  <c r="I14" i="2"/>
  <c r="I19" i="2"/>
  <c r="I20" i="2"/>
  <c r="I15" i="2"/>
  <c r="I22" i="2"/>
  <c r="I17" i="2"/>
  <c r="I23" i="2"/>
  <c r="I24" i="2"/>
  <c r="I11" i="2"/>
  <c r="J11" i="2" s="1"/>
  <c r="Q23" i="1"/>
  <c r="P22" i="1"/>
  <c r="I28" i="1"/>
  <c r="J28" i="1" s="1"/>
  <c r="I26" i="1"/>
  <c r="J26" i="1" s="1"/>
  <c r="I31" i="1"/>
  <c r="J31" i="1" s="1"/>
  <c r="I5" i="1"/>
  <c r="J5" i="1" s="1"/>
  <c r="L30" i="5" l="1"/>
  <c r="L34" i="5"/>
  <c r="L35" i="3"/>
  <c r="L26" i="3"/>
  <c r="L21" i="2"/>
  <c r="L16" i="2"/>
  <c r="L25" i="2"/>
  <c r="L28" i="1"/>
  <c r="L31" i="1"/>
  <c r="L26" i="1"/>
  <c r="L5" i="1"/>
  <c r="I34" i="4"/>
  <c r="J34" i="4" s="1"/>
  <c r="L34" i="4" l="1"/>
  <c r="I17" i="4" l="1"/>
  <c r="L17" i="4" s="1"/>
  <c r="I3" i="4"/>
  <c r="L3" i="4" s="1"/>
  <c r="I7" i="4"/>
  <c r="L7" i="4" s="1"/>
  <c r="I11" i="4"/>
  <c r="L11" i="4" s="1"/>
  <c r="I10" i="4"/>
  <c r="L10" i="4" s="1"/>
  <c r="I4" i="4"/>
  <c r="L4" i="4" s="1"/>
  <c r="I5" i="4"/>
  <c r="L5" i="4" s="1"/>
  <c r="I12" i="4"/>
  <c r="L12" i="4" s="1"/>
  <c r="I6" i="4"/>
  <c r="L6" i="4" s="1"/>
  <c r="I8" i="4"/>
  <c r="L8" i="4" s="1"/>
  <c r="I9" i="4"/>
  <c r="I2" i="4"/>
  <c r="L2" i="4" s="1"/>
  <c r="I13" i="4"/>
  <c r="L13" i="4" s="1"/>
  <c r="I14" i="4"/>
  <c r="L14" i="4" s="1"/>
  <c r="I15" i="4"/>
  <c r="L15" i="4" s="1"/>
  <c r="I16" i="4"/>
  <c r="L16" i="4" s="1"/>
  <c r="I24" i="4"/>
  <c r="J24" i="4" s="1"/>
  <c r="I38" i="4"/>
  <c r="J38" i="4" s="1"/>
  <c r="I20" i="4"/>
  <c r="J20" i="4" s="1"/>
  <c r="I22" i="4"/>
  <c r="J22" i="4" s="1"/>
  <c r="I33" i="4"/>
  <c r="J33" i="4" s="1"/>
  <c r="I21" i="4"/>
  <c r="J21" i="4" s="1"/>
  <c r="I35" i="4"/>
  <c r="J35" i="4" s="1"/>
  <c r="I30" i="4"/>
  <c r="J30" i="4" s="1"/>
  <c r="I23" i="4"/>
  <c r="J23" i="4" s="1"/>
  <c r="I25" i="4"/>
  <c r="J25" i="4" s="1"/>
  <c r="I26" i="4"/>
  <c r="J26" i="4" s="1"/>
  <c r="I37" i="4"/>
  <c r="J37" i="4" s="1"/>
  <c r="I36" i="4"/>
  <c r="J36" i="4" s="1"/>
  <c r="I27" i="4"/>
  <c r="J27" i="4" s="1"/>
  <c r="I31" i="4"/>
  <c r="J31" i="4" s="1"/>
  <c r="I29" i="4"/>
  <c r="J29" i="4" s="1"/>
  <c r="I28" i="4"/>
  <c r="J28" i="4" s="1"/>
  <c r="I32" i="4"/>
  <c r="L32" i="4" s="1"/>
  <c r="I33" i="3"/>
  <c r="J33" i="3" s="1"/>
  <c r="I21" i="1"/>
  <c r="J21" i="1" s="1"/>
  <c r="I14" i="1"/>
  <c r="J14" i="1" s="1"/>
  <c r="I27" i="1"/>
  <c r="J27" i="1" s="1"/>
  <c r="I4" i="1"/>
  <c r="J4" i="1" s="1"/>
  <c r="I18" i="1"/>
  <c r="J18" i="1" s="1"/>
  <c r="I10" i="1"/>
  <c r="J10" i="1" s="1"/>
  <c r="I24" i="1"/>
  <c r="J24" i="1" s="1"/>
  <c r="J12" i="4" l="1"/>
  <c r="J2" i="4"/>
  <c r="J5" i="4"/>
  <c r="J4" i="4"/>
  <c r="J10" i="4"/>
  <c r="J9" i="4"/>
  <c r="L9" i="4"/>
  <c r="J16" i="4"/>
  <c r="J11" i="4"/>
  <c r="J8" i="4"/>
  <c r="J15" i="4"/>
  <c r="J7" i="4"/>
  <c r="J14" i="4"/>
  <c r="J3" i="4"/>
  <c r="J6" i="4"/>
  <c r="J13" i="4"/>
  <c r="J17" i="4"/>
  <c r="J32" i="4"/>
  <c r="L33" i="3"/>
  <c r="L21" i="1"/>
  <c r="L14" i="1"/>
  <c r="L27" i="1"/>
  <c r="L4" i="1"/>
  <c r="L18" i="1"/>
  <c r="L10" i="1"/>
  <c r="L24" i="1"/>
  <c r="I2" i="3"/>
  <c r="L2" i="3" s="1"/>
  <c r="I10" i="3"/>
  <c r="L10" i="3" s="1"/>
  <c r="I15" i="3"/>
  <c r="L15" i="3" s="1"/>
  <c r="I7" i="3"/>
  <c r="J7" i="3" s="1"/>
  <c r="I4" i="3"/>
  <c r="J4" i="3" s="1"/>
  <c r="I12" i="3"/>
  <c r="J12" i="3" s="1"/>
  <c r="I3" i="3"/>
  <c r="J3" i="3" s="1"/>
  <c r="I14" i="3"/>
  <c r="L14" i="3" s="1"/>
  <c r="I13" i="3"/>
  <c r="J13" i="3" s="1"/>
  <c r="I8" i="3"/>
  <c r="J8" i="3" s="1"/>
  <c r="I11" i="3"/>
  <c r="L11" i="3" s="1"/>
  <c r="I16" i="3"/>
  <c r="L16" i="3" s="1"/>
  <c r="I17" i="3"/>
  <c r="L17" i="3" s="1"/>
  <c r="I6" i="3"/>
  <c r="L6" i="3" s="1"/>
  <c r="I5" i="3"/>
  <c r="J5" i="3" s="1"/>
  <c r="I9" i="3"/>
  <c r="L9" i="3" s="1"/>
  <c r="I18" i="3"/>
  <c r="J18" i="3" s="1"/>
  <c r="L23" i="6"/>
  <c r="L24" i="6"/>
  <c r="L35" i="6"/>
  <c r="L31" i="6"/>
  <c r="L34" i="6"/>
  <c r="L26" i="6"/>
  <c r="L22" i="6"/>
  <c r="L33" i="6"/>
  <c r="L28" i="6"/>
  <c r="L36" i="6"/>
  <c r="L27" i="6"/>
  <c r="L32" i="6"/>
  <c r="L21" i="6"/>
  <c r="J25" i="6"/>
  <c r="L18" i="6"/>
  <c r="L9" i="6"/>
  <c r="L11" i="6"/>
  <c r="J3" i="6"/>
  <c r="L17" i="6"/>
  <c r="L16" i="6"/>
  <c r="J15" i="6"/>
  <c r="L7" i="6"/>
  <c r="L13" i="6"/>
  <c r="L14" i="6"/>
  <c r="L4" i="6"/>
  <c r="J8" i="6"/>
  <c r="J5" i="6"/>
  <c r="L10" i="6"/>
  <c r="L12" i="6"/>
  <c r="L6" i="6"/>
  <c r="J2" i="6"/>
  <c r="I27" i="5"/>
  <c r="L27" i="5" s="1"/>
  <c r="I36" i="5"/>
  <c r="L36" i="5" s="1"/>
  <c r="I28" i="5"/>
  <c r="L28" i="5" s="1"/>
  <c r="I33" i="5"/>
  <c r="J33" i="5" s="1"/>
  <c r="I26" i="5"/>
  <c r="L26" i="5" s="1"/>
  <c r="I23" i="5"/>
  <c r="L23" i="5" s="1"/>
  <c r="I21" i="5"/>
  <c r="J21" i="5" s="1"/>
  <c r="I37" i="5"/>
  <c r="J37" i="5" s="1"/>
  <c r="I35" i="5"/>
  <c r="L35" i="5" s="1"/>
  <c r="I29" i="5"/>
  <c r="L29" i="5" s="1"/>
  <c r="I32" i="5"/>
  <c r="L32" i="5" s="1"/>
  <c r="I38" i="5"/>
  <c r="L38" i="5" s="1"/>
  <c r="I24" i="5"/>
  <c r="L24" i="5" s="1"/>
  <c r="I25" i="5"/>
  <c r="L25" i="5" s="1"/>
  <c r="I22" i="5"/>
  <c r="L22" i="5" s="1"/>
  <c r="I31" i="5"/>
  <c r="L31" i="5" s="1"/>
  <c r="I18" i="5"/>
  <c r="J18" i="5" s="1"/>
  <c r="I2" i="5"/>
  <c r="L2" i="5" s="1"/>
  <c r="I10" i="5"/>
  <c r="J10" i="5" s="1"/>
  <c r="I12" i="5"/>
  <c r="L12" i="5" s="1"/>
  <c r="I6" i="5"/>
  <c r="L6" i="5" s="1"/>
  <c r="I17" i="5"/>
  <c r="L17" i="5" s="1"/>
  <c r="I16" i="5"/>
  <c r="J16" i="5" s="1"/>
  <c r="I4" i="5"/>
  <c r="J4" i="5" s="1"/>
  <c r="I15" i="5"/>
  <c r="L15" i="5" s="1"/>
  <c r="I13" i="5"/>
  <c r="J13" i="5" s="1"/>
  <c r="I5" i="5"/>
  <c r="J5" i="5" s="1"/>
  <c r="I9" i="5"/>
  <c r="L9" i="5" s="1"/>
  <c r="I7" i="5"/>
  <c r="L7" i="5" s="1"/>
  <c r="I11" i="5"/>
  <c r="L11" i="5" s="1"/>
  <c r="I14" i="5"/>
  <c r="L14" i="5" s="1"/>
  <c r="I8" i="5"/>
  <c r="L8" i="5" s="1"/>
  <c r="I3" i="5"/>
  <c r="J3" i="5" s="1"/>
  <c r="L28" i="4"/>
  <c r="L29" i="4"/>
  <c r="L31" i="4"/>
  <c r="L22" i="4"/>
  <c r="L38" i="4"/>
  <c r="L25" i="4"/>
  <c r="L36" i="4"/>
  <c r="L37" i="4"/>
  <c r="L33" i="4"/>
  <c r="L26" i="4"/>
  <c r="L20" i="4"/>
  <c r="L24" i="4"/>
  <c r="L30" i="4"/>
  <c r="I25" i="3"/>
  <c r="L25" i="3" s="1"/>
  <c r="I23" i="3"/>
  <c r="J23" i="3" s="1"/>
  <c r="I24" i="3"/>
  <c r="L24" i="3" s="1"/>
  <c r="I28" i="3"/>
  <c r="L28" i="3" s="1"/>
  <c r="I22" i="3"/>
  <c r="L22" i="3" s="1"/>
  <c r="I32" i="3"/>
  <c r="L32" i="3" s="1"/>
  <c r="I30" i="3"/>
  <c r="J30" i="3" s="1"/>
  <c r="I21" i="3"/>
  <c r="J21" i="3" s="1"/>
  <c r="I34" i="3"/>
  <c r="J34" i="3" s="1"/>
  <c r="I31" i="3"/>
  <c r="L31" i="3" s="1"/>
  <c r="I27" i="3"/>
  <c r="L27" i="3" s="1"/>
  <c r="I29" i="3"/>
  <c r="J29" i="3" s="1"/>
  <c r="J14" i="2"/>
  <c r="J17" i="2"/>
  <c r="L19" i="2"/>
  <c r="J22" i="2"/>
  <c r="L12" i="2"/>
  <c r="L20" i="2"/>
  <c r="J15" i="2"/>
  <c r="L23" i="2"/>
  <c r="L18" i="2"/>
  <c r="J13" i="2"/>
  <c r="J24" i="2"/>
  <c r="I3" i="2"/>
  <c r="J3" i="2" s="1"/>
  <c r="I6" i="2"/>
  <c r="J6" i="2" s="1"/>
  <c r="I8" i="2"/>
  <c r="J8" i="2" s="1"/>
  <c r="I7" i="2"/>
  <c r="J7" i="2" s="1"/>
  <c r="I9" i="2"/>
  <c r="L9" i="2" s="1"/>
  <c r="I4" i="2"/>
  <c r="L4" i="2" s="1"/>
  <c r="I2" i="2"/>
  <c r="L2" i="2" s="1"/>
  <c r="I5" i="2"/>
  <c r="L5" i="2" s="1"/>
  <c r="J9" i="3" l="1"/>
  <c r="J17" i="3"/>
  <c r="J16" i="3"/>
  <c r="J10" i="3"/>
  <c r="J15" i="3"/>
  <c r="L5" i="6"/>
  <c r="L27" i="4"/>
  <c r="J6" i="3"/>
  <c r="L5" i="3"/>
  <c r="L7" i="3"/>
  <c r="J2" i="3"/>
  <c r="L8" i="3"/>
  <c r="J11" i="3"/>
  <c r="L13" i="3"/>
  <c r="L3" i="3"/>
  <c r="L12" i="3"/>
  <c r="L18" i="3"/>
  <c r="L4" i="3"/>
  <c r="J14" i="3"/>
  <c r="L11" i="2"/>
  <c r="J11" i="5"/>
  <c r="L10" i="5"/>
  <c r="J29" i="5"/>
  <c r="L3" i="6"/>
  <c r="J11" i="6"/>
  <c r="L30" i="6"/>
  <c r="J9" i="6"/>
  <c r="J4" i="6"/>
  <c r="J14" i="6"/>
  <c r="J7" i="6"/>
  <c r="L15" i="6"/>
  <c r="J16" i="6"/>
  <c r="L29" i="6"/>
  <c r="L8" i="6"/>
  <c r="J18" i="6"/>
  <c r="L25" i="6"/>
  <c r="J13" i="6"/>
  <c r="L2" i="6"/>
  <c r="J6" i="6"/>
  <c r="J17" i="6"/>
  <c r="J12" i="6"/>
  <c r="J36" i="6"/>
  <c r="J10" i="6"/>
  <c r="J7" i="5"/>
  <c r="J31" i="5"/>
  <c r="L4" i="5"/>
  <c r="L5" i="5"/>
  <c r="J15" i="5"/>
  <c r="J26" i="5"/>
  <c r="L33" i="5"/>
  <c r="J2" i="5"/>
  <c r="J9" i="5"/>
  <c r="L16" i="5"/>
  <c r="J17" i="5"/>
  <c r="J35" i="5"/>
  <c r="L37" i="5"/>
  <c r="L21" i="5"/>
  <c r="J23" i="5"/>
  <c r="J22" i="5"/>
  <c r="L18" i="5"/>
  <c r="L3" i="5"/>
  <c r="L13" i="5"/>
  <c r="J24" i="5"/>
  <c r="J25" i="5"/>
  <c r="J8" i="5"/>
  <c r="J28" i="5"/>
  <c r="J6" i="5"/>
  <c r="J38" i="5"/>
  <c r="J14" i="5"/>
  <c r="J36" i="5"/>
  <c r="J12" i="5"/>
  <c r="J32" i="5"/>
  <c r="J27" i="5"/>
  <c r="L23" i="4"/>
  <c r="L35" i="4"/>
  <c r="L21" i="4"/>
  <c r="L21" i="3"/>
  <c r="L30" i="3"/>
  <c r="L29" i="3"/>
  <c r="J22" i="3"/>
  <c r="J32" i="3"/>
  <c r="J28" i="3"/>
  <c r="L23" i="3"/>
  <c r="J27" i="3"/>
  <c r="J31" i="3"/>
  <c r="L34" i="3"/>
  <c r="J25" i="3"/>
  <c r="J24" i="3"/>
  <c r="J9" i="2"/>
  <c r="J20" i="2"/>
  <c r="L24" i="2"/>
  <c r="L22" i="2"/>
  <c r="L8" i="2"/>
  <c r="L13" i="2"/>
  <c r="L3" i="2"/>
  <c r="L15" i="2"/>
  <c r="J5" i="2"/>
  <c r="J19" i="2"/>
  <c r="J2" i="2"/>
  <c r="J18" i="2"/>
  <c r="L14" i="2"/>
  <c r="L7" i="2"/>
  <c r="J12" i="2"/>
  <c r="L6" i="2"/>
  <c r="L17" i="2"/>
  <c r="J4" i="2"/>
  <c r="J23" i="2"/>
  <c r="I33" i="1" l="1"/>
  <c r="L33" i="1" s="1"/>
  <c r="I20" i="1"/>
  <c r="J20" i="1" s="1"/>
  <c r="I30" i="1"/>
  <c r="J30" i="1" s="1"/>
  <c r="I25" i="1"/>
  <c r="J25" i="1" s="1"/>
  <c r="I29" i="1"/>
  <c r="L29" i="1" s="1"/>
  <c r="I19" i="1"/>
  <c r="L19" i="1" s="1"/>
  <c r="I32" i="1"/>
  <c r="I22" i="1"/>
  <c r="L22" i="1" s="1"/>
  <c r="I23" i="1"/>
  <c r="I7" i="1"/>
  <c r="J7" i="1" s="1"/>
  <c r="I9" i="1"/>
  <c r="J9" i="1" s="1"/>
  <c r="I15" i="1"/>
  <c r="J15" i="1" s="1"/>
  <c r="I3" i="1"/>
  <c r="J3" i="1" s="1"/>
  <c r="I6" i="1"/>
  <c r="J6" i="1" s="1"/>
  <c r="I12" i="1"/>
  <c r="J12" i="1" s="1"/>
  <c r="I2" i="1"/>
  <c r="J2" i="1" s="1"/>
  <c r="I11" i="1"/>
  <c r="J11" i="1" s="1"/>
  <c r="I8" i="1"/>
  <c r="J8" i="1" s="1"/>
  <c r="I13" i="1"/>
  <c r="J13" i="1" s="1"/>
  <c r="L32" i="1" l="1"/>
  <c r="L23" i="1"/>
  <c r="J23" i="1"/>
  <c r="L25" i="1"/>
  <c r="J22" i="1"/>
  <c r="J33" i="1"/>
  <c r="L30" i="1"/>
  <c r="L20" i="1"/>
  <c r="J32" i="1"/>
  <c r="J19" i="1"/>
  <c r="J29" i="1"/>
  <c r="L13" i="1"/>
  <c r="L12" i="1"/>
  <c r="L15" i="1"/>
  <c r="L2" i="1"/>
  <c r="L8" i="1"/>
  <c r="L11" i="1"/>
  <c r="L6" i="1"/>
  <c r="L3" i="1"/>
  <c r="L9" i="1"/>
  <c r="L7" i="1"/>
</calcChain>
</file>

<file path=xl/sharedStrings.xml><?xml version="1.0" encoding="utf-8"?>
<sst xmlns="http://schemas.openxmlformats.org/spreadsheetml/2006/main" count="939" uniqueCount="91">
  <si>
    <t>I gra</t>
  </si>
  <si>
    <t>II gra</t>
  </si>
  <si>
    <t>III gra</t>
  </si>
  <si>
    <t>IV gra</t>
  </si>
  <si>
    <t>V gra</t>
  </si>
  <si>
    <t>Suma bez HDCP</t>
  </si>
  <si>
    <t>HDCP</t>
  </si>
  <si>
    <t>Suma z HDCP</t>
  </si>
  <si>
    <t>Średnia</t>
  </si>
  <si>
    <t>Kozikowski Przemysław</t>
  </si>
  <si>
    <t>Nazwisko i imię</t>
  </si>
  <si>
    <t>Bauer Witold</t>
  </si>
  <si>
    <t>Grupa</t>
  </si>
  <si>
    <t>A</t>
  </si>
  <si>
    <t>Szerszeń Sławomir</t>
  </si>
  <si>
    <t>Warcaba Jakub</t>
  </si>
  <si>
    <t>Kłoszewski Zbigniew</t>
  </si>
  <si>
    <t>Dąbkowska Ewa</t>
  </si>
  <si>
    <t>Sowul Elke</t>
  </si>
  <si>
    <t>Koronowski Krzysztof</t>
  </si>
  <si>
    <t>B</t>
  </si>
  <si>
    <t>Wojda Barbara</t>
  </si>
  <si>
    <t>Kozikowska Agnieszka</t>
  </si>
  <si>
    <t>Protokowicz Alicja</t>
  </si>
  <si>
    <t>Krzyżanek Jacek</t>
  </si>
  <si>
    <t>Rygiel Roman</t>
  </si>
  <si>
    <t>Wojniak Sebastian</t>
  </si>
  <si>
    <t>Wojda Dariusz</t>
  </si>
  <si>
    <t>Szyjka Janusz</t>
  </si>
  <si>
    <t>Langowska Ela</t>
  </si>
  <si>
    <t>Dybiński Cezary</t>
  </si>
  <si>
    <t>Kowalczyk Sebastian</t>
  </si>
  <si>
    <t>Parda Krzysztof</t>
  </si>
  <si>
    <t>Socha Renata</t>
  </si>
  <si>
    <t>Tymecka Renata</t>
  </si>
  <si>
    <t>Miejsce</t>
  </si>
  <si>
    <t>Bilinski Dariusz</t>
  </si>
  <si>
    <t>Stoperzyńska Iwona</t>
  </si>
  <si>
    <t>TOP 24</t>
  </si>
  <si>
    <t xml:space="preserve">Szorc Wojciech </t>
  </si>
  <si>
    <t>Burakowski Łukasz</t>
  </si>
  <si>
    <t>Romasiuk Orest</t>
  </si>
  <si>
    <t>Szorc Wojciech</t>
  </si>
  <si>
    <t>Biliński Dariusz</t>
  </si>
  <si>
    <t>Winkowska Adrianna</t>
  </si>
  <si>
    <t>Żarska Wioleta</t>
  </si>
  <si>
    <t>Romasiuk Bohdan</t>
  </si>
  <si>
    <t>Kłoszewski Zgigniew</t>
  </si>
  <si>
    <t>Kozikowski Przemek</t>
  </si>
  <si>
    <t>I</t>
  </si>
  <si>
    <t>II</t>
  </si>
  <si>
    <t>III</t>
  </si>
  <si>
    <t>IV</t>
  </si>
  <si>
    <t>V</t>
  </si>
  <si>
    <t>VI</t>
  </si>
  <si>
    <t>Suma</t>
  </si>
  <si>
    <t>Stopierzyńska Iwona</t>
  </si>
  <si>
    <t>Grochocki Michał</t>
  </si>
  <si>
    <t>Siemiątkowski Tomasz</t>
  </si>
  <si>
    <t>Liczba turniejów</t>
  </si>
  <si>
    <t>Wiola</t>
  </si>
  <si>
    <t>Harkowski Marek</t>
  </si>
  <si>
    <t>Miś Piootr</t>
  </si>
  <si>
    <t>Ada</t>
  </si>
  <si>
    <t>Stopierzyński Stanisław</t>
  </si>
  <si>
    <t>1 Gra</t>
  </si>
  <si>
    <t>2 Gra</t>
  </si>
  <si>
    <t>3 Gra</t>
  </si>
  <si>
    <t>4 Gra</t>
  </si>
  <si>
    <t>5 Gra</t>
  </si>
  <si>
    <t>6 Gra</t>
  </si>
  <si>
    <t>Bielecki Jakub</t>
  </si>
  <si>
    <t>Grajewski Dariusz</t>
  </si>
  <si>
    <t>Kopyrski Dawid</t>
  </si>
  <si>
    <t>Orest Romasiuk</t>
  </si>
  <si>
    <t>Puchacz Aleksandra</t>
  </si>
  <si>
    <t>Olender Konrad</t>
  </si>
  <si>
    <t>Przybysz Arkadiusz</t>
  </si>
  <si>
    <t>Bacławska Agnieszka</t>
  </si>
  <si>
    <t>Romsiuk Orest</t>
  </si>
  <si>
    <t>Bieliński Darisuz</t>
  </si>
  <si>
    <t xml:space="preserve">Wyniki I turniej bowlingowy HELIOS XXXI CTB </t>
  </si>
  <si>
    <t>Sowul Paulina</t>
  </si>
  <si>
    <t>Sowul Rafał</t>
  </si>
  <si>
    <t>Kuchta Daniel</t>
  </si>
  <si>
    <t>Tiurmorezon Filip</t>
  </si>
  <si>
    <t>Adrianna A</t>
  </si>
  <si>
    <t>Kalata Dawid</t>
  </si>
  <si>
    <t>Kalata Daniel</t>
  </si>
  <si>
    <t>Kaleta Daniel</t>
  </si>
  <si>
    <t>Miś Piotr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</si>
</sst>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0" fontId="1" fillId="2" borderId="0" xfId="0" applyFont="1" applyFill="1"/>
    <xf numFmtId="164" fontId="1" fillId="2" borderId="0" xfId="0" applyNumberFormat="1" applyFont="1" applyFill="1"/>
    <xf numFmtId="0" fontId="0" fillId="3" borderId="0" xfId="0" applyFill="1"/>
    <xf numFmtId="164" fontId="0" fillId="3" borderId="0" xfId="0" applyNumberFormat="1" applyFill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1" xfId="0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top"/>
    </xf>
    <xf numFmtId="0" fontId="4" fillId="2" borderId="0" xfId="0" applyFont="1" applyFill="1"/>
    <xf numFmtId="0" fontId="2" fillId="3" borderId="1" xfId="0" applyFont="1" applyFill="1" applyBorder="1" applyAlignment="1">
      <alignment horizontal="center" vertical="top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/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0" fontId="8" fillId="3" borderId="1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8" fillId="0" borderId="0" xfId="0" applyFont="1" applyBorder="1" applyAlignment="1"/>
    <xf numFmtId="0" fontId="8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/>
    <xf numFmtId="0" fontId="10" fillId="3" borderId="1" xfId="0" applyFont="1" applyFill="1" applyBorder="1" applyAlignment="1"/>
    <xf numFmtId="0" fontId="0" fillId="0" borderId="0" xfId="0" applyAlignment="1"/>
    <xf numFmtId="0" fontId="6" fillId="2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/>
    <xf numFmtId="0" fontId="0" fillId="0" borderId="1" xfId="0" applyNumberFormat="1" applyBorder="1" applyAlignment="1">
      <alignment horizontal="center"/>
    </xf>
    <xf numFmtId="0" fontId="2" fillId="3" borderId="3" xfId="0" applyFont="1" applyFill="1" applyBorder="1"/>
    <xf numFmtId="0" fontId="12" fillId="2" borderId="3" xfId="0" applyFont="1" applyFill="1" applyBorder="1"/>
    <xf numFmtId="0" fontId="0" fillId="5" borderId="1" xfId="0" applyFill="1" applyBorder="1" applyAlignment="1">
      <alignment horizontal="center"/>
    </xf>
    <xf numFmtId="0" fontId="0" fillId="0" borderId="1" xfId="0" applyNumberFormat="1" applyBorder="1"/>
    <xf numFmtId="0" fontId="0" fillId="5" borderId="1" xfId="0" applyFill="1" applyBorder="1"/>
    <xf numFmtId="0" fontId="9" fillId="0" borderId="0" xfId="0" applyFont="1" applyAlignment="1">
      <alignment horizontal="center"/>
    </xf>
  </cellXfs>
  <cellStyles count="1">
    <cellStyle name="Normalny" xfId="0" builtinId="0"/>
  </cellStyles>
  <dxfs count="229"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a4" displayName="Tabela4" ref="B1:M15" totalsRowShown="0" headerRowDxfId="228">
  <autoFilter ref="B1:M15" xr:uid="{00000000-0009-0000-0100-000004000000}"/>
  <sortState xmlns:xlrd2="http://schemas.microsoft.com/office/spreadsheetml/2017/richdata2" ref="B2:M15">
    <sortCondition descending="1" ref="L2:L15"/>
  </sortState>
  <tableColumns count="12">
    <tableColumn id="1" xr3:uid="{00000000-0010-0000-0000-000001000000}" name="Grupa" dataDxfId="227"/>
    <tableColumn id="2" xr3:uid="{00000000-0010-0000-0000-000002000000}" name="Nazwisko i imię" dataDxfId="226"/>
    <tableColumn id="3" xr3:uid="{00000000-0010-0000-0000-000003000000}" name="I gra" dataDxfId="225"/>
    <tableColumn id="4" xr3:uid="{00000000-0010-0000-0000-000004000000}" name="II gra" dataDxfId="224"/>
    <tableColumn id="5" xr3:uid="{00000000-0010-0000-0000-000005000000}" name="III gra" dataDxfId="223"/>
    <tableColumn id="6" xr3:uid="{00000000-0010-0000-0000-000006000000}" name="IV gra" dataDxfId="222"/>
    <tableColumn id="7" xr3:uid="{00000000-0010-0000-0000-000007000000}" name="V gra" dataDxfId="221"/>
    <tableColumn id="9" xr3:uid="{00000000-0010-0000-0000-000009000000}" name="Suma bez HDCP" dataDxfId="220">
      <calculatedColumnFormula>SUM(Tabela4[[#This Row],[I gra]:[V gra]])</calculatedColumnFormula>
    </tableColumn>
    <tableColumn id="10" xr3:uid="{00000000-0010-0000-0000-00000A000000}" name="Średnia" dataDxfId="219">
      <calculatedColumnFormula>Tabela4[[#This Row],[Suma bez HDCP]]/5</calculatedColumnFormula>
    </tableColumn>
    <tableColumn id="11" xr3:uid="{00000000-0010-0000-0000-00000B000000}" name="HDCP" dataDxfId="218"/>
    <tableColumn id="12" xr3:uid="{00000000-0010-0000-0000-00000C000000}" name="Suma z HDCP" dataDxfId="217">
      <calculatedColumnFormula>Tabela4[[#This Row],[Suma bez HDCP]]+Tabela4[[#This Row],[HDCP]]</calculatedColumnFormula>
    </tableColumn>
    <tableColumn id="8" xr3:uid="{1984AABB-DABD-43D7-B437-26986DAC3958}" name="TOP 24" dataDxfId="21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ela46713" displayName="Tabela46713" ref="B20:L38" totalsRowShown="0" headerRowDxfId="118">
  <autoFilter ref="B20:L38" xr:uid="{00000000-0009-0000-0100-00000C000000}"/>
  <sortState xmlns:xlrd2="http://schemas.microsoft.com/office/spreadsheetml/2017/richdata2" ref="B21:L38">
    <sortCondition descending="1" ref="L21:L38"/>
  </sortState>
  <tableColumns count="11">
    <tableColumn id="1" xr3:uid="{00000000-0010-0000-0900-000001000000}" name="Grupa" dataDxfId="117"/>
    <tableColumn id="2" xr3:uid="{00000000-0010-0000-0900-000002000000}" name="Nazwisko i imię" dataDxfId="116"/>
    <tableColumn id="3" xr3:uid="{00000000-0010-0000-0900-000003000000}" name="I gra" dataDxfId="115"/>
    <tableColumn id="4" xr3:uid="{00000000-0010-0000-0900-000004000000}" name="II gra" dataDxfId="114"/>
    <tableColumn id="5" xr3:uid="{00000000-0010-0000-0900-000005000000}" name="III gra" dataDxfId="113"/>
    <tableColumn id="6" xr3:uid="{00000000-0010-0000-0900-000006000000}" name="IV gra" dataDxfId="112"/>
    <tableColumn id="7" xr3:uid="{00000000-0010-0000-0900-000007000000}" name="V gra" dataDxfId="111"/>
    <tableColumn id="9" xr3:uid="{00000000-0010-0000-0900-000009000000}" name="Suma bez HDCP" dataDxfId="110">
      <calculatedColumnFormula>SUM(Tabela46713[[#This Row],[I gra]:[V gra]])</calculatedColumnFormula>
    </tableColumn>
    <tableColumn id="10" xr3:uid="{00000000-0010-0000-0900-00000A000000}" name="Średnia" dataDxfId="109">
      <calculatedColumnFormula>Tabela46713[[#This Row],[Suma bez HDCP]]/5</calculatedColumnFormula>
    </tableColumn>
    <tableColumn id="11" xr3:uid="{00000000-0010-0000-0900-00000B000000}" name="HDCP" dataDxfId="108"/>
    <tableColumn id="12" xr3:uid="{00000000-0010-0000-0900-00000C000000}" name="Suma z HDCP" dataDxfId="107">
      <calculatedColumnFormula>Tabela46713[[#This Row],[Suma bez HDCP]]+Tabela46713[[#This Row],[HDCP]]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ela4414" displayName="Tabela4414" ref="B1:L18" totalsRowShown="0" headerRowDxfId="106">
  <autoFilter ref="B1:L18" xr:uid="{00000000-0009-0000-0100-00000D000000}"/>
  <sortState xmlns:xlrd2="http://schemas.microsoft.com/office/spreadsheetml/2017/richdata2" ref="B2:L18">
    <sortCondition descending="1" ref="L2:L18"/>
  </sortState>
  <tableColumns count="11">
    <tableColumn id="1" xr3:uid="{00000000-0010-0000-0A00-000001000000}" name="Grupa" dataDxfId="105"/>
    <tableColumn id="2" xr3:uid="{00000000-0010-0000-0A00-000002000000}" name="Nazwisko i imię" dataDxfId="104"/>
    <tableColumn id="3" xr3:uid="{00000000-0010-0000-0A00-000003000000}" name="I gra" dataDxfId="103"/>
    <tableColumn id="4" xr3:uid="{00000000-0010-0000-0A00-000004000000}" name="II gra" dataDxfId="102"/>
    <tableColumn id="5" xr3:uid="{00000000-0010-0000-0A00-000005000000}" name="III gra" dataDxfId="101"/>
    <tableColumn id="6" xr3:uid="{00000000-0010-0000-0A00-000006000000}" name="IV gra" dataDxfId="100"/>
    <tableColumn id="7" xr3:uid="{00000000-0010-0000-0A00-000007000000}" name="V gra" dataDxfId="99"/>
    <tableColumn id="9" xr3:uid="{00000000-0010-0000-0A00-000009000000}" name="Suma bez HDCP" dataDxfId="98">
      <calculatedColumnFormula>SUM(Tabela4414[[#This Row],[I gra]:[V gra]])</calculatedColumnFormula>
    </tableColumn>
    <tableColumn id="10" xr3:uid="{00000000-0010-0000-0A00-00000A000000}" name="Średnia" dataDxfId="97">
      <calculatedColumnFormula>Tabela4414[[#This Row],[Suma bez HDCP]]/5</calculatedColumnFormula>
    </tableColumn>
    <tableColumn id="11" xr3:uid="{00000000-0010-0000-0A00-00000B000000}" name="HDCP" dataDxfId="96"/>
    <tableColumn id="12" xr3:uid="{00000000-0010-0000-0A00-00000C000000}" name="Suma z HDCP" dataDxfId="95">
      <calculatedColumnFormula>Tabela4414[[#This Row],[Suma bez HDCP]]+Tabela4414[[#This Row],[HDCP]]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Tabela46715" displayName="Tabela46715" ref="B20:L36" totalsRowShown="0" headerRowDxfId="94">
  <autoFilter ref="B20:L36" xr:uid="{00000000-0009-0000-0100-00000E000000}"/>
  <sortState xmlns:xlrd2="http://schemas.microsoft.com/office/spreadsheetml/2017/richdata2" ref="B21:L36">
    <sortCondition descending="1" ref="L21:L36"/>
  </sortState>
  <tableColumns count="11">
    <tableColumn id="1" xr3:uid="{00000000-0010-0000-0B00-000001000000}" name="Grupa" dataDxfId="93"/>
    <tableColumn id="2" xr3:uid="{00000000-0010-0000-0B00-000002000000}" name="Nazwisko i imię" dataDxfId="92"/>
    <tableColumn id="3" xr3:uid="{00000000-0010-0000-0B00-000003000000}" name="I gra" dataDxfId="91"/>
    <tableColumn id="4" xr3:uid="{00000000-0010-0000-0B00-000004000000}" name="II gra" dataDxfId="90"/>
    <tableColumn id="5" xr3:uid="{00000000-0010-0000-0B00-000005000000}" name="III gra" dataDxfId="89"/>
    <tableColumn id="6" xr3:uid="{00000000-0010-0000-0B00-000006000000}" name="IV gra" dataDxfId="88"/>
    <tableColumn id="7" xr3:uid="{00000000-0010-0000-0B00-000007000000}" name="V gra" dataDxfId="87"/>
    <tableColumn id="9" xr3:uid="{00000000-0010-0000-0B00-000009000000}" name="Suma bez HDCP" dataDxfId="86">
      <calculatedColumnFormula>SUM(Tabela46715[[#This Row],[I gra]:[V gra]])</calculatedColumnFormula>
    </tableColumn>
    <tableColumn id="10" xr3:uid="{00000000-0010-0000-0B00-00000A000000}" name="Średnia" dataDxfId="85">
      <calculatedColumnFormula>Tabela46715[[#This Row],[Suma bez HDCP]]/5</calculatedColumnFormula>
    </tableColumn>
    <tableColumn id="11" xr3:uid="{00000000-0010-0000-0B00-00000B000000}" name="HDCP" dataDxfId="84"/>
    <tableColumn id="12" xr3:uid="{00000000-0010-0000-0B00-00000C000000}" name="Suma z HDCP" dataDxfId="83">
      <calculatedColumnFormula>Tabela46715[[#This Row],[Suma bez HDCP]]+Tabela46715[[#This Row],[HDCP]]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D06BD7-7724-43C8-AB03-6ABBC3BCFE7E}" name="Tabela4482" displayName="Tabela4482" ref="B1:L12" totalsRowShown="0" headerRowDxfId="82" headerRowBorderDxfId="81">
  <autoFilter ref="B1:L12" xr:uid="{62D06BD7-7724-43C8-AB03-6ABBC3BCFE7E}"/>
  <sortState xmlns:xlrd2="http://schemas.microsoft.com/office/spreadsheetml/2017/richdata2" ref="B2:L12">
    <sortCondition descending="1" ref="L2:L12"/>
  </sortState>
  <tableColumns count="11">
    <tableColumn id="1" xr3:uid="{9C204830-4CE6-4112-8413-37A4EF62FC04}" name="Grupa" dataDxfId="80"/>
    <tableColumn id="2" xr3:uid="{28E9B4B2-7D62-46EE-961E-49CF180E7A57}" name="Nazwisko i imię" dataDxfId="79"/>
    <tableColumn id="3" xr3:uid="{06C7592D-1439-4A55-84EE-C7D132DCC8DA}" name="I gra" dataDxfId="78"/>
    <tableColumn id="4" xr3:uid="{CDAC8379-E390-4B9E-BAAF-7BE5B50F0E31}" name="II gra" dataDxfId="77"/>
    <tableColumn id="5" xr3:uid="{8C5FDDC5-A11A-4C63-840C-57EA3A422C67}" name="III gra" dataDxfId="76"/>
    <tableColumn id="6" xr3:uid="{A51BD09F-D366-4A15-AF88-4D74CCF71688}" name="IV gra" dataDxfId="75"/>
    <tableColumn id="7" xr3:uid="{575FB415-1BE8-4F6C-A777-B039FA638D50}" name="V gra" dataDxfId="74"/>
    <tableColumn id="9" xr3:uid="{D91ED4FD-953B-4786-850D-41A872121F08}" name="Suma bez HDCP" dataDxfId="73"/>
    <tableColumn id="10" xr3:uid="{DBD8216F-170C-4033-AE9A-9B8C6300877B}" name="Średnia" dataDxfId="72"/>
    <tableColumn id="11" xr3:uid="{23788884-EF70-45FB-B6A0-5C99B9167A8B}" name="HDCP" dataDxfId="71"/>
    <tableColumn id="12" xr3:uid="{C426B578-07CA-4D09-B454-B081741434B0}" name="Suma z HDCP" dataDxfId="70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9912A2-A6C1-4450-97CE-4EF971F0A608}" name="Tabela46793" displayName="Tabela46793" ref="B13:L23" totalsRowShown="0" headerRowDxfId="69" dataDxfId="67" headerRowBorderDxfId="68">
  <autoFilter ref="B13:L23" xr:uid="{419912A2-A6C1-4450-97CE-4EF971F0A608}"/>
  <sortState xmlns:xlrd2="http://schemas.microsoft.com/office/spreadsheetml/2017/richdata2" ref="B14:L23">
    <sortCondition descending="1" ref="L14:L23"/>
  </sortState>
  <tableColumns count="11">
    <tableColumn id="1" xr3:uid="{9882F9F3-1B0D-49B6-9115-A33F7CF72EA1}" name="Grupa" dataDxfId="66"/>
    <tableColumn id="2" xr3:uid="{21DDC370-B3A0-4A9E-A5C8-1C92F7928DD5}" name="Nazwisko i imię" dataDxfId="65"/>
    <tableColumn id="3" xr3:uid="{6BCDCB1B-78AE-4FD2-A954-1FAC82E9E12C}" name="I gra" dataDxfId="64"/>
    <tableColumn id="4" xr3:uid="{8A768F48-AA1C-4691-9A36-9E7D01E4C8BE}" name="II gra" dataDxfId="63"/>
    <tableColumn id="5" xr3:uid="{0AF709E3-A047-491D-96EF-AF3F8684813D}" name="III gra" dataDxfId="62"/>
    <tableColumn id="6" xr3:uid="{B7B9F827-D95C-4D39-A17F-D74898783E4D}" name="IV gra" dataDxfId="61"/>
    <tableColumn id="7" xr3:uid="{9A0018C2-0E7E-495F-99C8-6A0AE31BEBE4}" name="V gra" dataDxfId="60"/>
    <tableColumn id="9" xr3:uid="{F030D1AC-8B6E-4448-ACC0-47AD4865BEA4}" name="Suma bez HDCP" dataDxfId="59"/>
    <tableColumn id="10" xr3:uid="{45F94685-819A-4914-9DB9-24FD050B0A83}" name="Średnia" dataDxfId="58"/>
    <tableColumn id="11" xr3:uid="{80FF1F39-B157-407B-8135-362C825744A4}" name="HDCP" dataDxfId="57"/>
    <tableColumn id="12" xr3:uid="{2551A8EC-F709-41C9-A929-B69109440BEC}" name="Suma z HDCP" dataDxfId="56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8ACA0CC-C563-4A81-B9B4-A35617D8933D}" name="Tabela441016" displayName="Tabela441016" ref="B1:L10" totalsRowShown="0" headerRowDxfId="55" dataDxfId="53" headerRowBorderDxfId="54">
  <autoFilter ref="B1:L10" xr:uid="{68ACA0CC-C563-4A81-B9B4-A35617D8933D}"/>
  <sortState xmlns:xlrd2="http://schemas.microsoft.com/office/spreadsheetml/2017/richdata2" ref="B2:L9">
    <sortCondition descending="1" ref="L2:L9"/>
  </sortState>
  <tableColumns count="11">
    <tableColumn id="1" xr3:uid="{6F411E68-175C-4392-8167-2C704CA38595}" name="Grupa" dataDxfId="52"/>
    <tableColumn id="2" xr3:uid="{5E9621BB-50BA-4538-ACAF-C666EFFE2FD7}" name="Nazwisko i imię" dataDxfId="51"/>
    <tableColumn id="3" xr3:uid="{15E1C119-56D4-4851-B816-EA5B3F92D536}" name="I gra" dataDxfId="50"/>
    <tableColumn id="4" xr3:uid="{E1BF38F8-A6EA-4452-B756-724E13BB922D}" name="II gra" dataDxfId="49"/>
    <tableColumn id="5" xr3:uid="{EC789CAC-7886-40A4-BED3-ADD60DC333A2}" name="III gra" dataDxfId="48"/>
    <tableColumn id="6" xr3:uid="{CE511A75-F80E-42AF-8850-09E8890C7E26}" name="IV gra" dataDxfId="47"/>
    <tableColumn id="7" xr3:uid="{9D0F2813-229E-4980-8F2A-6CEB98E45028}" name="V gra" dataDxfId="46"/>
    <tableColumn id="9" xr3:uid="{6AB9BCC6-B045-45DB-ABE0-A0F8DE505C88}" name="Suma bez HDCP" dataDxfId="45"/>
    <tableColumn id="10" xr3:uid="{BCE93178-6036-49BD-BC1D-31D2768EDE8A}" name="Średnia" dataDxfId="44"/>
    <tableColumn id="11" xr3:uid="{E33E818E-DF8C-4E89-9F6C-57E4D5921E97}" name="HDCP" dataDxfId="43"/>
    <tableColumn id="12" xr3:uid="{D7F6AB6B-3912-40A9-A993-7C80D32D73FC}" name="Suma z HDCP" dataDxfId="42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7FD43CA-84C5-4252-A91A-E29D1E3D0BA6}" name="Tabela4671117" displayName="Tabela4671117" ref="B11:L18" totalsRowShown="0" headerRowDxfId="41" dataDxfId="39" headerRowBorderDxfId="40">
  <autoFilter ref="B11:L18" xr:uid="{E7FD43CA-84C5-4252-A91A-E29D1E3D0BA6}"/>
  <sortState xmlns:xlrd2="http://schemas.microsoft.com/office/spreadsheetml/2017/richdata2" ref="B12:L18">
    <sortCondition descending="1" ref="L12:L18"/>
  </sortState>
  <tableColumns count="11">
    <tableColumn id="1" xr3:uid="{F70F8523-82FF-4132-A060-0F92B6208759}" name="Grupa" dataDxfId="38"/>
    <tableColumn id="2" xr3:uid="{C12FDA91-5590-42F3-A88E-F3D4BDD4DFDA}" name="Nazwisko i imię" dataDxfId="37"/>
    <tableColumn id="3" xr3:uid="{20D42E2E-E60B-4F9C-9A81-51AD5A9BDB48}" name="I gra" dataDxfId="36"/>
    <tableColumn id="4" xr3:uid="{C0E3495E-8DB6-4893-B71A-468412EF5A48}" name="II gra" dataDxfId="35"/>
    <tableColumn id="5" xr3:uid="{B0CF18C3-4890-496B-8D6C-0A86A979EFB6}" name="III gra" dataDxfId="34"/>
    <tableColumn id="6" xr3:uid="{ED398894-F43F-4891-B691-D7AC791C549F}" name="IV gra" dataDxfId="33"/>
    <tableColumn id="7" xr3:uid="{E70E1471-5AC0-47E5-BEB6-728EF092D0A0}" name="V gra" dataDxfId="32"/>
    <tableColumn id="9" xr3:uid="{A909015A-4BA2-4310-93B9-92E03B8795C5}" name="Suma bez HDCP" dataDxfId="31"/>
    <tableColumn id="10" xr3:uid="{39B6B831-C114-44AA-A77D-87DCAED62F10}" name="Średnia" dataDxfId="30"/>
    <tableColumn id="11" xr3:uid="{20989584-4B70-48CA-B4E0-7455D72E3100}" name="HDCP" dataDxfId="29"/>
    <tableColumn id="12" xr3:uid="{A5A53B02-1CA5-4AC8-BE8C-B9AE5A99B83F}" name="Suma z HDCP" dataDxfId="28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86599E4-B2B7-4110-A03A-83CB6CE5DC09}" name="Tabela44101618" displayName="Tabela44101618" ref="B1:L10" totalsRowShown="0" headerRowDxfId="27" dataDxfId="25" headerRowBorderDxfId="26">
  <autoFilter ref="B1:L10" xr:uid="{E86599E4-B2B7-4110-A03A-83CB6CE5DC09}"/>
  <sortState xmlns:xlrd2="http://schemas.microsoft.com/office/spreadsheetml/2017/richdata2" ref="B2:L9">
    <sortCondition descending="1" ref="L2:L9"/>
  </sortState>
  <tableColumns count="11">
    <tableColumn id="1" xr3:uid="{A6A7A938-D746-4734-AA80-C67706041DDF}" name="Grupa" dataDxfId="24"/>
    <tableColumn id="2" xr3:uid="{4E051EFD-9D85-491A-B649-E3E4DC6E6690}" name="Nazwisko i imię" dataDxfId="23"/>
    <tableColumn id="3" xr3:uid="{4E04C9F7-BA53-462D-A785-404F24F00948}" name="I gra" dataDxfId="22"/>
    <tableColumn id="4" xr3:uid="{4CCBC350-DD60-4D09-8A82-AC0160E954F9}" name="II gra" dataDxfId="21"/>
    <tableColumn id="5" xr3:uid="{C3DC72EB-8E25-458E-BD8E-D148374E944A}" name="III gra" dataDxfId="20"/>
    <tableColumn id="6" xr3:uid="{227CBA17-F8B4-434F-9058-B38AFC85AA10}" name="IV gra" dataDxfId="19"/>
    <tableColumn id="7" xr3:uid="{423D5456-2D60-4B86-81FB-8A9D12444784}" name="V gra" dataDxfId="18"/>
    <tableColumn id="9" xr3:uid="{7E3FBE9C-6F7A-44A1-8083-351F61FF50A2}" name="Suma bez HDCP" dataDxfId="17"/>
    <tableColumn id="10" xr3:uid="{B76285FB-CBB0-4972-9436-79737821B832}" name="Średnia" dataDxfId="16"/>
    <tableColumn id="11" xr3:uid="{84CB6228-03AD-4E26-BF27-0A66F35B7273}" name="HDCP" dataDxfId="15"/>
    <tableColumn id="12" xr3:uid="{C3ECC774-84B0-4EA6-8FEA-DF29A423BEB6}" name="Suma z HDCP" dataDxfId="14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CBC14D3-C466-462C-8DA2-811FC1EBD8F6}" name="Tabela467111719" displayName="Tabela467111719" ref="B11:L21" totalsRowShown="0" headerRowDxfId="13" dataDxfId="11" headerRowBorderDxfId="12">
  <autoFilter ref="B11:L21" xr:uid="{9CBC14D3-C466-462C-8DA2-811FC1EBD8F6}"/>
  <sortState xmlns:xlrd2="http://schemas.microsoft.com/office/spreadsheetml/2017/richdata2" ref="B12:L18">
    <sortCondition descending="1" ref="L12:L18"/>
  </sortState>
  <tableColumns count="11">
    <tableColumn id="1" xr3:uid="{FFFA52EE-EE52-45A9-8EDA-6E2E8586C095}" name="Grupa" dataDxfId="10"/>
    <tableColumn id="2" xr3:uid="{917D88E5-8C47-4B9E-9813-6D908A2E7ADF}" name="Nazwisko i imię" dataDxfId="9"/>
    <tableColumn id="3" xr3:uid="{B72DA6BF-4BA7-441E-8851-5966874EDD55}" name="I gra" dataDxfId="8"/>
    <tableColumn id="4" xr3:uid="{F944E37A-04FE-415B-B510-48188E38085A}" name="II gra" dataDxfId="7"/>
    <tableColumn id="5" xr3:uid="{E0520F6F-5AD0-4CC8-BED7-1A65C5EF3486}" name="III gra" dataDxfId="6"/>
    <tableColumn id="6" xr3:uid="{2550EF22-228E-4A77-9EEA-8BBA02581DDC}" name="IV gra" dataDxfId="5"/>
    <tableColumn id="7" xr3:uid="{40C40A2A-649D-403A-A11D-6E4E8394FDD2}" name="V gra" dataDxfId="4"/>
    <tableColumn id="9" xr3:uid="{BFCB3790-0055-495A-9228-EA133286F57F}" name="Suma bez HDCP" dataDxfId="3"/>
    <tableColumn id="10" xr3:uid="{8CF50EB3-BE09-478F-B198-F91A47901D5F}" name="Średnia" dataDxfId="2"/>
    <tableColumn id="11" xr3:uid="{135BBDE5-D77B-49A3-8A00-585AA5492B6B}" name="HDCP" dataDxfId="1"/>
    <tableColumn id="12" xr3:uid="{815B77BE-74BA-4793-BCD5-08186DC635D4}" name="Suma z HDCP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a46" displayName="Tabela46" ref="B17:M33" totalsRowShown="0" headerRowDxfId="215">
  <autoFilter ref="B17:M33" xr:uid="{00000000-0009-0000-0100-000005000000}"/>
  <sortState xmlns:xlrd2="http://schemas.microsoft.com/office/spreadsheetml/2017/richdata2" ref="B18:M33">
    <sortCondition descending="1" ref="L18:L33"/>
  </sortState>
  <tableColumns count="12">
    <tableColumn id="1" xr3:uid="{00000000-0010-0000-0100-000001000000}" name="Grupa" dataDxfId="214"/>
    <tableColumn id="2" xr3:uid="{00000000-0010-0000-0100-000002000000}" name="Nazwisko i imię" dataDxfId="213"/>
    <tableColumn id="3" xr3:uid="{00000000-0010-0000-0100-000003000000}" name="I gra" dataDxfId="212"/>
    <tableColumn id="4" xr3:uid="{00000000-0010-0000-0100-000004000000}" name="II gra" dataDxfId="211"/>
    <tableColumn id="5" xr3:uid="{00000000-0010-0000-0100-000005000000}" name="III gra" dataDxfId="210"/>
    <tableColumn id="6" xr3:uid="{00000000-0010-0000-0100-000006000000}" name="IV gra" dataDxfId="209"/>
    <tableColumn id="7" xr3:uid="{00000000-0010-0000-0100-000007000000}" name="V gra" dataDxfId="208"/>
    <tableColumn id="9" xr3:uid="{00000000-0010-0000-0100-000009000000}" name="Suma bez HDCP" dataDxfId="207">
      <calculatedColumnFormula>SUM(Tabela46[[#This Row],[I gra]:[V gra]])</calculatedColumnFormula>
    </tableColumn>
    <tableColumn id="10" xr3:uid="{00000000-0010-0000-0100-00000A000000}" name="Średnia" dataDxfId="206">
      <calculatedColumnFormula>Tabela46[[#This Row],[Suma bez HDCP]]/5</calculatedColumnFormula>
    </tableColumn>
    <tableColumn id="11" xr3:uid="{00000000-0010-0000-0100-00000B000000}" name="HDCP" dataDxfId="205"/>
    <tableColumn id="12" xr3:uid="{00000000-0010-0000-0100-00000C000000}" name="Suma z HDCP" dataDxfId="204">
      <calculatedColumnFormula>Tabela46[[#This Row],[Suma bez HDCP]]+Tabela46[[#This Row],[HDCP]]</calculatedColumnFormula>
    </tableColumn>
    <tableColumn id="8" xr3:uid="{29D6A8AD-2CF8-4528-8BF0-DBE17B82E3FD}" name="TOP 24" dataDxfId="20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44" displayName="Tabela44" ref="B1:L9" totalsRowShown="0" headerRowDxfId="202">
  <autoFilter ref="B1:L9" xr:uid="{00000000-0009-0000-0100-000003000000}"/>
  <sortState xmlns:xlrd2="http://schemas.microsoft.com/office/spreadsheetml/2017/richdata2" ref="B2:L9">
    <sortCondition descending="1" ref="L2:L9"/>
  </sortState>
  <tableColumns count="11">
    <tableColumn id="1" xr3:uid="{00000000-0010-0000-0200-000001000000}" name="Grupa" dataDxfId="201"/>
    <tableColumn id="2" xr3:uid="{00000000-0010-0000-0200-000002000000}" name="Nazwisko i imię" dataDxfId="200"/>
    <tableColumn id="3" xr3:uid="{00000000-0010-0000-0200-000003000000}" name="I gra" dataDxfId="199"/>
    <tableColumn id="4" xr3:uid="{00000000-0010-0000-0200-000004000000}" name="II gra" dataDxfId="198"/>
    <tableColumn id="5" xr3:uid="{00000000-0010-0000-0200-000005000000}" name="III gra" dataDxfId="197"/>
    <tableColumn id="6" xr3:uid="{00000000-0010-0000-0200-000006000000}" name="IV gra" dataDxfId="196"/>
    <tableColumn id="7" xr3:uid="{00000000-0010-0000-0200-000007000000}" name="V gra" dataDxfId="195"/>
    <tableColumn id="9" xr3:uid="{00000000-0010-0000-0200-000009000000}" name="Suma bez HDCP" dataDxfId="194">
      <calculatedColumnFormula>SUM(Tabela44[[#This Row],[I gra]:[V gra]])</calculatedColumnFormula>
    </tableColumn>
    <tableColumn id="10" xr3:uid="{00000000-0010-0000-0200-00000A000000}" name="Średnia" dataDxfId="193">
      <calculatedColumnFormula>Tabela44[[#This Row],[Suma bez HDCP]]/5</calculatedColumnFormula>
    </tableColumn>
    <tableColumn id="11" xr3:uid="{00000000-0010-0000-0200-00000B000000}" name="HDCP" dataDxfId="192"/>
    <tableColumn id="12" xr3:uid="{00000000-0010-0000-0200-00000C000000}" name="Suma z HDCP" dataDxfId="191">
      <calculatedColumnFormula>Tabela44[[#This Row],[Suma bez HDCP]]+Tabela44[[#This Row],[HDCP]]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ela467" displayName="Tabela467" ref="B10:L25" totalsRowShown="0" headerRowDxfId="190">
  <autoFilter ref="B10:L25" xr:uid="{00000000-0009-0000-0100-000006000000}"/>
  <sortState xmlns:xlrd2="http://schemas.microsoft.com/office/spreadsheetml/2017/richdata2" ref="B11:L25">
    <sortCondition descending="1" ref="L11:L25"/>
  </sortState>
  <tableColumns count="11">
    <tableColumn id="1" xr3:uid="{00000000-0010-0000-0300-000001000000}" name="Grupa" dataDxfId="189"/>
    <tableColumn id="2" xr3:uid="{00000000-0010-0000-0300-000002000000}" name="Nazwisko i imię" dataDxfId="188"/>
    <tableColumn id="3" xr3:uid="{00000000-0010-0000-0300-000003000000}" name="I gra" dataDxfId="187"/>
    <tableColumn id="4" xr3:uid="{00000000-0010-0000-0300-000004000000}" name="II gra" dataDxfId="186"/>
    <tableColumn id="5" xr3:uid="{00000000-0010-0000-0300-000005000000}" name="III gra" dataDxfId="185"/>
    <tableColumn id="6" xr3:uid="{00000000-0010-0000-0300-000006000000}" name="IV gra" dataDxfId="184"/>
    <tableColumn id="7" xr3:uid="{00000000-0010-0000-0300-000007000000}" name="V gra" dataDxfId="183"/>
    <tableColumn id="9" xr3:uid="{00000000-0010-0000-0300-000009000000}" name="Suma bez HDCP" dataDxfId="182">
      <calculatedColumnFormula>SUM(Tabela467[[#This Row],[I gra]:[V gra]])</calculatedColumnFormula>
    </tableColumn>
    <tableColumn id="10" xr3:uid="{00000000-0010-0000-0300-00000A000000}" name="Średnia" dataDxfId="181">
      <calculatedColumnFormula>Tabela467[[#This Row],[Suma bez HDCP]]/5</calculatedColumnFormula>
    </tableColumn>
    <tableColumn id="11" xr3:uid="{00000000-0010-0000-0300-00000B000000}" name="HDCP" dataDxfId="180"/>
    <tableColumn id="12" xr3:uid="{00000000-0010-0000-0300-00000C000000}" name="Suma z HDCP" dataDxfId="179">
      <calculatedColumnFormula>Tabela467[[#This Row],[Suma bez HDCP]]+Tabela467[[#This Row],[HDCP]]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ela448" displayName="Tabela448" ref="B1:L18" totalsRowShown="0" headerRowDxfId="178">
  <autoFilter ref="B1:L18" xr:uid="{00000000-0009-0000-0100-000007000000}"/>
  <sortState xmlns:xlrd2="http://schemas.microsoft.com/office/spreadsheetml/2017/richdata2" ref="B2:L18">
    <sortCondition descending="1" ref="L2:L18"/>
  </sortState>
  <tableColumns count="11">
    <tableColumn id="1" xr3:uid="{00000000-0010-0000-0400-000001000000}" name="Grupa" dataDxfId="177"/>
    <tableColumn id="2" xr3:uid="{00000000-0010-0000-0400-000002000000}" name="Nazwisko i imię" dataDxfId="176"/>
    <tableColumn id="3" xr3:uid="{00000000-0010-0000-0400-000003000000}" name="I gra" dataDxfId="175"/>
    <tableColumn id="4" xr3:uid="{00000000-0010-0000-0400-000004000000}" name="II gra" dataDxfId="174"/>
    <tableColumn id="5" xr3:uid="{00000000-0010-0000-0400-000005000000}" name="III gra" dataDxfId="173"/>
    <tableColumn id="6" xr3:uid="{00000000-0010-0000-0400-000006000000}" name="IV gra" dataDxfId="172"/>
    <tableColumn id="7" xr3:uid="{00000000-0010-0000-0400-000007000000}" name="V gra" dataDxfId="171"/>
    <tableColumn id="9" xr3:uid="{00000000-0010-0000-0400-000009000000}" name="Suma bez HDCP" dataDxfId="170">
      <calculatedColumnFormula>SUM(Tabela448[[#This Row],[I gra]:[V gra]])</calculatedColumnFormula>
    </tableColumn>
    <tableColumn id="10" xr3:uid="{00000000-0010-0000-0400-00000A000000}" name="Średnia" dataDxfId="169">
      <calculatedColumnFormula>Tabela448[[#This Row],[Suma bez HDCP]]/5</calculatedColumnFormula>
    </tableColumn>
    <tableColumn id="11" xr3:uid="{00000000-0010-0000-0400-00000B000000}" name="HDCP" dataDxfId="168"/>
    <tableColumn id="12" xr3:uid="{00000000-0010-0000-0400-00000C000000}" name="Suma z HDCP" dataDxfId="167">
      <calculatedColumnFormula>Tabela448[[#This Row],[Suma bez HDCP]]+Tabela448[[#This Row],[HDCP]]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ela4679" displayName="Tabela4679" ref="B20:L35" totalsRowShown="0" headerRowDxfId="166">
  <autoFilter ref="B20:L35" xr:uid="{00000000-0009-0000-0100-000008000000}"/>
  <sortState xmlns:xlrd2="http://schemas.microsoft.com/office/spreadsheetml/2017/richdata2" ref="B21:L35">
    <sortCondition descending="1" ref="L21:L35"/>
  </sortState>
  <tableColumns count="11">
    <tableColumn id="1" xr3:uid="{00000000-0010-0000-0500-000001000000}" name="Grupa" dataDxfId="165"/>
    <tableColumn id="2" xr3:uid="{00000000-0010-0000-0500-000002000000}" name="Nazwisko i imię" dataDxfId="164"/>
    <tableColumn id="3" xr3:uid="{00000000-0010-0000-0500-000003000000}" name="I gra" dataDxfId="163"/>
    <tableColumn id="4" xr3:uid="{00000000-0010-0000-0500-000004000000}" name="II gra" dataDxfId="162"/>
    <tableColumn id="5" xr3:uid="{00000000-0010-0000-0500-000005000000}" name="III gra" dataDxfId="161"/>
    <tableColumn id="6" xr3:uid="{00000000-0010-0000-0500-000006000000}" name="IV gra" dataDxfId="160"/>
    <tableColumn id="7" xr3:uid="{00000000-0010-0000-0500-000007000000}" name="V gra" dataDxfId="159"/>
    <tableColumn id="9" xr3:uid="{00000000-0010-0000-0500-000009000000}" name="Suma bez HDCP" dataDxfId="158">
      <calculatedColumnFormula>SUM(Tabela4679[[#This Row],[I gra]:[V gra]])</calculatedColumnFormula>
    </tableColumn>
    <tableColumn id="10" xr3:uid="{00000000-0010-0000-0500-00000A000000}" name="Średnia" dataDxfId="157">
      <calculatedColumnFormula>Tabela4679[[#This Row],[Suma bez HDCP]]/5</calculatedColumnFormula>
    </tableColumn>
    <tableColumn id="11" xr3:uid="{00000000-0010-0000-0500-00000B000000}" name="HDCP" dataDxfId="156"/>
    <tableColumn id="12" xr3:uid="{00000000-0010-0000-0500-00000C000000}" name="Suma z HDCP" dataDxfId="155">
      <calculatedColumnFormula>Tabela4679[[#This Row],[Suma bez HDCP]]+Tabela4679[[#This Row],[HDCP]]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ela4410" displayName="Tabela4410" ref="B1:L17" totalsRowShown="0" headerRowDxfId="154">
  <autoFilter ref="B1:L17" xr:uid="{00000000-0009-0000-0100-000009000000}"/>
  <sortState xmlns:xlrd2="http://schemas.microsoft.com/office/spreadsheetml/2017/richdata2" ref="B2:L17">
    <sortCondition descending="1" ref="L2:L17"/>
  </sortState>
  <tableColumns count="11">
    <tableColumn id="1" xr3:uid="{00000000-0010-0000-0600-000001000000}" name="Grupa" dataDxfId="153"/>
    <tableColumn id="2" xr3:uid="{00000000-0010-0000-0600-000002000000}" name="Nazwisko i imię" dataDxfId="152"/>
    <tableColumn id="3" xr3:uid="{00000000-0010-0000-0600-000003000000}" name="I gra" dataDxfId="151"/>
    <tableColumn id="4" xr3:uid="{00000000-0010-0000-0600-000004000000}" name="II gra" dataDxfId="150"/>
    <tableColumn id="5" xr3:uid="{00000000-0010-0000-0600-000005000000}" name="III gra" dataDxfId="149"/>
    <tableColumn id="6" xr3:uid="{00000000-0010-0000-0600-000006000000}" name="IV gra" dataDxfId="148"/>
    <tableColumn id="7" xr3:uid="{00000000-0010-0000-0600-000007000000}" name="V gra" dataDxfId="147"/>
    <tableColumn id="9" xr3:uid="{00000000-0010-0000-0600-000009000000}" name="Suma bez HDCP" dataDxfId="146">
      <calculatedColumnFormula>SUM(Tabela4410[[#This Row],[I gra]:[V gra]])</calculatedColumnFormula>
    </tableColumn>
    <tableColumn id="10" xr3:uid="{00000000-0010-0000-0600-00000A000000}" name="Średnia" dataDxfId="145">
      <calculatedColumnFormula>SUM(Tabela4410[[#This Row],[Suma bez HDCP]])/5</calculatedColumnFormula>
    </tableColumn>
    <tableColumn id="11" xr3:uid="{00000000-0010-0000-0600-00000B000000}" name="HDCP" dataDxfId="144"/>
    <tableColumn id="12" xr3:uid="{00000000-0010-0000-0600-00000C000000}" name="Suma z HDCP" dataDxfId="143">
      <calculatedColumnFormula>SUM(Tabela4410[[#This Row],[Suma bez HDCP]])+Tabela4410[[#This Row],[HDCP]]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ela46711" displayName="Tabela46711" ref="B19:L38" totalsRowShown="0" headerRowDxfId="142">
  <autoFilter ref="B19:L38" xr:uid="{00000000-0009-0000-0100-00000A000000}"/>
  <sortState xmlns:xlrd2="http://schemas.microsoft.com/office/spreadsheetml/2017/richdata2" ref="B20:L38">
    <sortCondition descending="1" ref="L20:L38"/>
  </sortState>
  <tableColumns count="11">
    <tableColumn id="1" xr3:uid="{00000000-0010-0000-0700-000001000000}" name="Grupa" dataDxfId="141"/>
    <tableColumn id="2" xr3:uid="{00000000-0010-0000-0700-000002000000}" name="Nazwisko i imię" dataDxfId="140"/>
    <tableColumn id="3" xr3:uid="{00000000-0010-0000-0700-000003000000}" name="I gra" dataDxfId="139"/>
    <tableColumn id="4" xr3:uid="{00000000-0010-0000-0700-000004000000}" name="II gra" dataDxfId="138"/>
    <tableColumn id="5" xr3:uid="{00000000-0010-0000-0700-000005000000}" name="III gra" dataDxfId="137"/>
    <tableColumn id="6" xr3:uid="{00000000-0010-0000-0700-000006000000}" name="IV gra" dataDxfId="136"/>
    <tableColumn id="7" xr3:uid="{00000000-0010-0000-0700-000007000000}" name="V gra" dataDxfId="135"/>
    <tableColumn id="9" xr3:uid="{00000000-0010-0000-0700-000009000000}" name="Suma bez HDCP" dataDxfId="134">
      <calculatedColumnFormula>SUM(Tabela46711[[#This Row],[I gra]:[V gra]])</calculatedColumnFormula>
    </tableColumn>
    <tableColumn id="10" xr3:uid="{00000000-0010-0000-0700-00000A000000}" name="Średnia" dataDxfId="133">
      <calculatedColumnFormula>SUM(Tabela46711[[#This Row],[Suma bez HDCP]])/5</calculatedColumnFormula>
    </tableColumn>
    <tableColumn id="11" xr3:uid="{00000000-0010-0000-0700-00000B000000}" name="HDCP" dataDxfId="132"/>
    <tableColumn id="12" xr3:uid="{00000000-0010-0000-0700-00000C000000}" name="Suma z HDCP" dataDxfId="131">
      <calculatedColumnFormula>Tabela46711[[#This Row],[Suma bez HDCP]]+Tabela46711[[#This Row],[HDCP]]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Tabela4412" displayName="Tabela4412" ref="B1:L18" totalsRowShown="0" headerRowDxfId="130">
  <autoFilter ref="B1:L18" xr:uid="{00000000-0009-0000-0100-00000B000000}"/>
  <sortState xmlns:xlrd2="http://schemas.microsoft.com/office/spreadsheetml/2017/richdata2" ref="B2:L18">
    <sortCondition descending="1" ref="L2:L18"/>
  </sortState>
  <tableColumns count="11">
    <tableColumn id="1" xr3:uid="{00000000-0010-0000-0800-000001000000}" name="Grupa" dataDxfId="129"/>
    <tableColumn id="2" xr3:uid="{00000000-0010-0000-0800-000002000000}" name="Nazwisko i imię" dataDxfId="128"/>
    <tableColumn id="3" xr3:uid="{00000000-0010-0000-0800-000003000000}" name="I gra" dataDxfId="127"/>
    <tableColumn id="4" xr3:uid="{00000000-0010-0000-0800-000004000000}" name="II gra" dataDxfId="126"/>
    <tableColumn id="5" xr3:uid="{00000000-0010-0000-0800-000005000000}" name="III gra" dataDxfId="125"/>
    <tableColumn id="6" xr3:uid="{00000000-0010-0000-0800-000006000000}" name="IV gra" dataDxfId="124"/>
    <tableColumn id="7" xr3:uid="{00000000-0010-0000-0800-000007000000}" name="V gra" dataDxfId="123"/>
    <tableColumn id="9" xr3:uid="{00000000-0010-0000-0800-000009000000}" name="Suma bez HDCP" dataDxfId="122">
      <calculatedColumnFormula>SUM(Tabela4412[[#This Row],[I gra]:[V gra]])</calculatedColumnFormula>
    </tableColumn>
    <tableColumn id="10" xr3:uid="{00000000-0010-0000-0800-00000A000000}" name="Średnia" dataDxfId="121">
      <calculatedColumnFormula>Tabela4412[[#This Row],[Suma bez HDCP]]/5</calculatedColumnFormula>
    </tableColumn>
    <tableColumn id="11" xr3:uid="{00000000-0010-0000-0800-00000B000000}" name="HDCP" dataDxfId="120"/>
    <tableColumn id="12" xr3:uid="{00000000-0010-0000-0800-00000C000000}" name="Suma z HDCP" dataDxfId="119">
      <calculatedColumnFormula>Tabela4412[[#This Row],[Suma bez HDCP]]+Tabela4412[[#This Row],[HDCP]]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table" Target="../tables/table1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table" Target="../tables/table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opLeftCell="A10" zoomScaleNormal="100" workbookViewId="0">
      <selection activeCell="C28" sqref="C28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7" customWidth="1"/>
    <col min="5" max="5" width="7.33203125" customWidth="1"/>
    <col min="6" max="7" width="7.5546875" customWidth="1"/>
    <col min="8" max="8" width="7.332031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  <col min="13" max="13" width="9.33203125" customWidth="1"/>
  </cols>
  <sheetData>
    <row r="1" spans="1:13" x14ac:dyDescent="0.3">
      <c r="A1" s="12" t="s">
        <v>35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  <c r="M1" s="14" t="s">
        <v>38</v>
      </c>
    </row>
    <row r="2" spans="1:13" x14ac:dyDescent="0.3">
      <c r="A2" s="20">
        <v>1</v>
      </c>
      <c r="B2" s="19" t="s">
        <v>13</v>
      </c>
      <c r="C2" s="8" t="s">
        <v>18</v>
      </c>
      <c r="D2" s="20">
        <v>175</v>
      </c>
      <c r="E2" s="20">
        <v>152</v>
      </c>
      <c r="F2" s="20">
        <v>146</v>
      </c>
      <c r="G2" s="56">
        <v>220</v>
      </c>
      <c r="H2" s="20">
        <v>181</v>
      </c>
      <c r="I2" s="20">
        <f>SUM(Tabela4[[#This Row],[I gra]:[V gra]])</f>
        <v>874</v>
      </c>
      <c r="J2" s="21">
        <f>Tabela4[[#This Row],[Suma bez HDCP]]/5</f>
        <v>174.8</v>
      </c>
      <c r="K2" s="20">
        <v>40</v>
      </c>
      <c r="L2" s="20">
        <f>Tabela4[[#This Row],[Suma bez HDCP]]+Tabela4[[#This Row],[HDCP]]</f>
        <v>914</v>
      </c>
      <c r="M2" s="20">
        <v>14</v>
      </c>
    </row>
    <row r="3" spans="1:13" x14ac:dyDescent="0.3">
      <c r="A3" s="20">
        <v>2</v>
      </c>
      <c r="B3" s="20" t="s">
        <v>13</v>
      </c>
      <c r="C3" s="8" t="s">
        <v>15</v>
      </c>
      <c r="D3" s="20">
        <v>181</v>
      </c>
      <c r="E3" s="20">
        <v>193</v>
      </c>
      <c r="F3" s="20">
        <v>150</v>
      </c>
      <c r="G3" s="56">
        <v>207</v>
      </c>
      <c r="H3" s="20">
        <v>174</v>
      </c>
      <c r="I3" s="20">
        <f>SUM(Tabela4[[#This Row],[I gra]:[V gra]])</f>
        <v>905</v>
      </c>
      <c r="J3" s="21">
        <f>Tabela4[[#This Row],[Suma bez HDCP]]/5</f>
        <v>181</v>
      </c>
      <c r="K3" s="20">
        <v>0</v>
      </c>
      <c r="L3" s="20">
        <f>Tabela4[[#This Row],[Suma bez HDCP]]+Tabela4[[#This Row],[HDCP]]</f>
        <v>905</v>
      </c>
      <c r="M3" s="20">
        <v>10</v>
      </c>
    </row>
    <row r="4" spans="1:13" x14ac:dyDescent="0.3">
      <c r="A4" s="20">
        <v>3</v>
      </c>
      <c r="B4" s="20" t="s">
        <v>13</v>
      </c>
      <c r="C4" s="8" t="s">
        <v>74</v>
      </c>
      <c r="D4" s="20">
        <v>191</v>
      </c>
      <c r="E4" s="20">
        <v>190</v>
      </c>
      <c r="F4" s="20">
        <v>173</v>
      </c>
      <c r="G4" s="20">
        <v>163</v>
      </c>
      <c r="H4" s="20">
        <v>186</v>
      </c>
      <c r="I4" s="53">
        <f>SUM(Tabela4[[#This Row],[I gra]:[V gra]])</f>
        <v>903</v>
      </c>
      <c r="J4" s="21">
        <f>Tabela4[[#This Row],[Suma bez HDCP]]/5</f>
        <v>180.6</v>
      </c>
      <c r="K4" s="20">
        <v>0</v>
      </c>
      <c r="L4" s="53">
        <f>Tabela4[[#This Row],[Suma bez HDCP]]+Tabela4[[#This Row],[HDCP]]</f>
        <v>903</v>
      </c>
      <c r="M4" s="20">
        <v>7</v>
      </c>
    </row>
    <row r="5" spans="1:13" x14ac:dyDescent="0.3">
      <c r="A5" s="20">
        <v>4</v>
      </c>
      <c r="B5" s="20" t="s">
        <v>13</v>
      </c>
      <c r="C5" s="8" t="s">
        <v>27</v>
      </c>
      <c r="D5" s="20">
        <v>166</v>
      </c>
      <c r="E5" s="20">
        <v>179</v>
      </c>
      <c r="F5" s="20">
        <v>169</v>
      </c>
      <c r="G5" s="20">
        <v>159</v>
      </c>
      <c r="H5" s="56">
        <v>210</v>
      </c>
      <c r="I5" s="53">
        <f>SUM(Tabela4[[#This Row],[I gra]:[V gra]])</f>
        <v>883</v>
      </c>
      <c r="J5" s="21">
        <f>Tabela4[[#This Row],[Suma bez HDCP]]/5</f>
        <v>176.6</v>
      </c>
      <c r="K5" s="20">
        <v>0</v>
      </c>
      <c r="L5" s="53">
        <f>Tabela4[[#This Row],[Suma bez HDCP]]+Tabela4[[#This Row],[HDCP]]</f>
        <v>883</v>
      </c>
      <c r="M5" s="20">
        <v>5</v>
      </c>
    </row>
    <row r="6" spans="1:13" x14ac:dyDescent="0.3">
      <c r="A6" s="20">
        <v>5</v>
      </c>
      <c r="B6" s="20" t="s">
        <v>13</v>
      </c>
      <c r="C6" s="8" t="s">
        <v>16</v>
      </c>
      <c r="D6" s="56">
        <v>219</v>
      </c>
      <c r="E6" s="20">
        <v>161</v>
      </c>
      <c r="F6" s="20">
        <v>165</v>
      </c>
      <c r="G6" s="20">
        <v>142</v>
      </c>
      <c r="H6" s="20">
        <v>184</v>
      </c>
      <c r="I6" s="20">
        <f>SUM(Tabela4[[#This Row],[I gra]:[V gra]])</f>
        <v>871</v>
      </c>
      <c r="J6" s="21">
        <f>Tabela4[[#This Row],[Suma bez HDCP]]/5</f>
        <v>174.2</v>
      </c>
      <c r="K6" s="20">
        <v>0</v>
      </c>
      <c r="L6" s="20">
        <f>Tabela4[[#This Row],[Suma bez HDCP]]+Tabela4[[#This Row],[HDCP]]</f>
        <v>871</v>
      </c>
      <c r="M6" s="20">
        <v>4</v>
      </c>
    </row>
    <row r="7" spans="1:13" x14ac:dyDescent="0.3">
      <c r="A7" s="20">
        <v>6</v>
      </c>
      <c r="B7" s="20" t="s">
        <v>13</v>
      </c>
      <c r="C7" s="8" t="s">
        <v>9</v>
      </c>
      <c r="D7" s="20">
        <v>182</v>
      </c>
      <c r="E7" s="20">
        <v>161</v>
      </c>
      <c r="F7" s="20">
        <v>180</v>
      </c>
      <c r="G7" s="20">
        <v>157</v>
      </c>
      <c r="H7" s="20">
        <v>139</v>
      </c>
      <c r="I7" s="20">
        <f>SUM(Tabela4[[#This Row],[I gra]:[V gra]])</f>
        <v>819</v>
      </c>
      <c r="J7" s="21">
        <f>Tabela4[[#This Row],[Suma bez HDCP]]/5</f>
        <v>163.80000000000001</v>
      </c>
      <c r="K7" s="20">
        <v>0</v>
      </c>
      <c r="L7" s="20">
        <f>Tabela4[[#This Row],[Suma bez HDCP]]+Tabela4[[#This Row],[HDCP]]</f>
        <v>819</v>
      </c>
      <c r="M7" s="20">
        <v>3</v>
      </c>
    </row>
    <row r="8" spans="1:13" x14ac:dyDescent="0.3">
      <c r="A8" s="20">
        <v>8</v>
      </c>
      <c r="B8" s="20" t="s">
        <v>13</v>
      </c>
      <c r="C8" s="8" t="s">
        <v>42</v>
      </c>
      <c r="D8" s="20">
        <v>183</v>
      </c>
      <c r="E8" s="20">
        <v>148</v>
      </c>
      <c r="F8" s="20">
        <v>172</v>
      </c>
      <c r="G8" s="20">
        <v>122</v>
      </c>
      <c r="H8" s="20">
        <v>150</v>
      </c>
      <c r="I8" s="20">
        <f>SUM(Tabela4[[#This Row],[I gra]:[V gra]])</f>
        <v>775</v>
      </c>
      <c r="J8" s="21">
        <f>Tabela4[[#This Row],[Suma bez HDCP]]/5</f>
        <v>155</v>
      </c>
      <c r="K8" s="20">
        <v>0</v>
      </c>
      <c r="L8" s="20">
        <f>Tabela4[[#This Row],[Suma bez HDCP]]+Tabela4[[#This Row],[HDCP]]</f>
        <v>775</v>
      </c>
      <c r="M8" s="20">
        <v>2</v>
      </c>
    </row>
    <row r="9" spans="1:13" x14ac:dyDescent="0.3">
      <c r="A9" s="20">
        <v>9</v>
      </c>
      <c r="B9" s="20" t="s">
        <v>13</v>
      </c>
      <c r="C9" s="8" t="s">
        <v>11</v>
      </c>
      <c r="D9" s="20">
        <v>149</v>
      </c>
      <c r="E9" s="20">
        <v>151</v>
      </c>
      <c r="F9" s="20">
        <v>138</v>
      </c>
      <c r="G9" s="20">
        <v>176</v>
      </c>
      <c r="H9" s="20">
        <v>159</v>
      </c>
      <c r="I9" s="20">
        <f>SUM(Tabela4[[#This Row],[I gra]:[V gra]])</f>
        <v>773</v>
      </c>
      <c r="J9" s="21">
        <f>Tabela4[[#This Row],[Suma bez HDCP]]/5</f>
        <v>154.6</v>
      </c>
      <c r="K9" s="20">
        <v>0</v>
      </c>
      <c r="L9" s="20">
        <f>Tabela4[[#This Row],[Suma bez HDCP]]+Tabela4[[#This Row],[HDCP]]</f>
        <v>773</v>
      </c>
      <c r="M9" s="20">
        <v>1</v>
      </c>
    </row>
    <row r="10" spans="1:13" x14ac:dyDescent="0.3">
      <c r="A10" s="20">
        <v>10</v>
      </c>
      <c r="B10" s="20" t="s">
        <v>13</v>
      </c>
      <c r="C10" s="8" t="s">
        <v>72</v>
      </c>
      <c r="D10" s="20"/>
      <c r="E10" s="20"/>
      <c r="F10" s="20"/>
      <c r="G10" s="20"/>
      <c r="H10" s="20"/>
      <c r="I10" s="53">
        <f>SUM(Tabela4[[#This Row],[I gra]:[V gra]])</f>
        <v>0</v>
      </c>
      <c r="J10" s="21">
        <f>Tabela4[[#This Row],[Suma bez HDCP]]/5</f>
        <v>0</v>
      </c>
      <c r="K10" s="20">
        <v>0</v>
      </c>
      <c r="L10" s="53">
        <f>Tabela4[[#This Row],[Suma bez HDCP]]+Tabela4[[#This Row],[HDCP]]</f>
        <v>0</v>
      </c>
      <c r="M10" s="20"/>
    </row>
    <row r="11" spans="1:13" x14ac:dyDescent="0.3">
      <c r="A11" s="20">
        <v>11</v>
      </c>
      <c r="B11" s="20" t="s">
        <v>13</v>
      </c>
      <c r="C11" s="8" t="s">
        <v>19</v>
      </c>
      <c r="D11" s="20"/>
      <c r="E11" s="20"/>
      <c r="F11" s="20"/>
      <c r="G11" s="20"/>
      <c r="H11" s="20"/>
      <c r="I11" s="20">
        <f>SUM(Tabela4[[#This Row],[I gra]:[V gra]])</f>
        <v>0</v>
      </c>
      <c r="J11" s="21">
        <f>Tabela4[[#This Row],[Suma bez HDCP]]/5</f>
        <v>0</v>
      </c>
      <c r="K11" s="20">
        <v>0</v>
      </c>
      <c r="L11" s="20">
        <f>Tabela4[[#This Row],[Suma bez HDCP]]+Tabela4[[#This Row],[HDCP]]</f>
        <v>0</v>
      </c>
      <c r="M11" s="20"/>
    </row>
    <row r="12" spans="1:13" x14ac:dyDescent="0.3">
      <c r="A12" s="20">
        <v>13</v>
      </c>
      <c r="B12" s="20" t="s">
        <v>13</v>
      </c>
      <c r="C12" s="8" t="s">
        <v>40</v>
      </c>
      <c r="D12" s="20"/>
      <c r="E12" s="20"/>
      <c r="F12" s="20"/>
      <c r="G12" s="20"/>
      <c r="H12" s="20"/>
      <c r="I12" s="20">
        <f>SUM(Tabela4[[#This Row],[I gra]:[V gra]])</f>
        <v>0</v>
      </c>
      <c r="J12" s="21">
        <f>Tabela4[[#This Row],[Suma bez HDCP]]/5</f>
        <v>0</v>
      </c>
      <c r="K12" s="20">
        <v>0</v>
      </c>
      <c r="L12" s="20">
        <f>Tabela4[[#This Row],[Suma bez HDCP]]+Tabela4[[#This Row],[HDCP]]</f>
        <v>0</v>
      </c>
      <c r="M12" s="20"/>
    </row>
    <row r="13" spans="1:13" x14ac:dyDescent="0.3">
      <c r="A13" s="20">
        <v>14</v>
      </c>
      <c r="B13" s="20" t="s">
        <v>13</v>
      </c>
      <c r="C13" s="8" t="s">
        <v>28</v>
      </c>
      <c r="D13" s="20"/>
      <c r="E13" s="20"/>
      <c r="F13" s="20"/>
      <c r="G13" s="20"/>
      <c r="H13" s="20"/>
      <c r="I13" s="20">
        <f>SUM(Tabela4[[#This Row],[I gra]:[V gra]])</f>
        <v>0</v>
      </c>
      <c r="J13" s="21">
        <f>Tabela4[[#This Row],[Suma bez HDCP]]/5</f>
        <v>0</v>
      </c>
      <c r="K13" s="20">
        <v>0</v>
      </c>
      <c r="L13" s="20">
        <f>Tabela4[[#This Row],[Suma bez HDCP]]+Tabela4[[#This Row],[HDCP]]</f>
        <v>0</v>
      </c>
      <c r="M13" s="20"/>
    </row>
    <row r="14" spans="1:13" x14ac:dyDescent="0.3">
      <c r="A14" s="20">
        <v>15</v>
      </c>
      <c r="B14" s="20" t="s">
        <v>13</v>
      </c>
      <c r="C14" s="8" t="s">
        <v>30</v>
      </c>
      <c r="D14" s="20"/>
      <c r="E14" s="20"/>
      <c r="F14" s="20"/>
      <c r="G14" s="20"/>
      <c r="H14" s="20"/>
      <c r="I14" s="53">
        <f>SUM(Tabela4[[#This Row],[I gra]:[V gra]])</f>
        <v>0</v>
      </c>
      <c r="J14" s="21">
        <f>Tabela4[[#This Row],[Suma bez HDCP]]/5</f>
        <v>0</v>
      </c>
      <c r="K14" s="20">
        <v>0</v>
      </c>
      <c r="L14" s="53">
        <f>Tabela4[[#This Row],[Suma bez HDCP]]+Tabela4[[#This Row],[HDCP]]</f>
        <v>0</v>
      </c>
      <c r="M14" s="20"/>
    </row>
    <row r="15" spans="1:13" x14ac:dyDescent="0.3">
      <c r="A15" s="20">
        <v>16</v>
      </c>
      <c r="B15" s="20" t="s">
        <v>13</v>
      </c>
      <c r="C15" s="8" t="s">
        <v>14</v>
      </c>
      <c r="D15" s="20"/>
      <c r="E15" s="20"/>
      <c r="F15" s="20"/>
      <c r="G15" s="20"/>
      <c r="H15" s="20"/>
      <c r="I15" s="20">
        <f>SUM(Tabela4[[#This Row],[I gra]:[V gra]])</f>
        <v>0</v>
      </c>
      <c r="J15" s="21">
        <f>Tabela4[[#This Row],[Suma bez HDCP]]/5</f>
        <v>0</v>
      </c>
      <c r="K15" s="20">
        <v>0</v>
      </c>
      <c r="L15" s="20">
        <f>Tabela4[[#This Row],[Suma bez HDCP]]+Tabela4[[#This Row],[HDCP]]</f>
        <v>0</v>
      </c>
      <c r="M15" s="20"/>
    </row>
    <row r="16" spans="1:13" x14ac:dyDescent="0.3">
      <c r="A16" s="9"/>
    </row>
    <row r="17" spans="1:17" x14ac:dyDescent="0.3">
      <c r="A17" s="15" t="s">
        <v>35</v>
      </c>
      <c r="B17" s="16" t="s">
        <v>12</v>
      </c>
      <c r="C17" s="16" t="s">
        <v>10</v>
      </c>
      <c r="D17" s="16" t="s">
        <v>0</v>
      </c>
      <c r="E17" s="16" t="s">
        <v>1</v>
      </c>
      <c r="F17" s="16" t="s">
        <v>2</v>
      </c>
      <c r="G17" s="16" t="s">
        <v>3</v>
      </c>
      <c r="H17" s="16" t="s">
        <v>4</v>
      </c>
      <c r="I17" s="16" t="s">
        <v>5</v>
      </c>
      <c r="J17" s="17" t="s">
        <v>8</v>
      </c>
      <c r="K17" s="16" t="s">
        <v>6</v>
      </c>
      <c r="L17" s="16" t="s">
        <v>7</v>
      </c>
      <c r="M17" s="16" t="s">
        <v>38</v>
      </c>
    </row>
    <row r="18" spans="1:17" x14ac:dyDescent="0.3">
      <c r="A18" s="18">
        <v>1</v>
      </c>
      <c r="B18" s="19" t="s">
        <v>20</v>
      </c>
      <c r="C18" s="8" t="s">
        <v>73</v>
      </c>
      <c r="D18" s="20">
        <v>150</v>
      </c>
      <c r="E18" s="20">
        <v>160</v>
      </c>
      <c r="F18" s="20">
        <v>155</v>
      </c>
      <c r="G18" s="20">
        <v>182</v>
      </c>
      <c r="H18" s="20">
        <v>183</v>
      </c>
      <c r="I18" s="53">
        <f>SUM(Tabela46[[#This Row],[I gra]:[V gra]])</f>
        <v>830</v>
      </c>
      <c r="J18" s="21">
        <f>Tabela46[[#This Row],[Suma bez HDCP]]/5</f>
        <v>166</v>
      </c>
      <c r="K18" s="20">
        <v>0</v>
      </c>
      <c r="L18" s="53">
        <f>Tabela46[[#This Row],[Suma bez HDCP]]+Tabela46[[#This Row],[HDCP]]</f>
        <v>830</v>
      </c>
      <c r="M18" s="20">
        <v>20</v>
      </c>
    </row>
    <row r="19" spans="1:17" x14ac:dyDescent="0.3">
      <c r="A19" s="18">
        <v>2</v>
      </c>
      <c r="B19" s="19" t="s">
        <v>20</v>
      </c>
      <c r="C19" s="8" t="s">
        <v>46</v>
      </c>
      <c r="D19" s="20">
        <v>160</v>
      </c>
      <c r="E19" s="20">
        <v>164</v>
      </c>
      <c r="F19" s="20">
        <v>133</v>
      </c>
      <c r="G19" s="56">
        <v>217</v>
      </c>
      <c r="H19" s="20">
        <v>130</v>
      </c>
      <c r="I19" s="20">
        <f>SUM(Tabela46[[#This Row],[I gra]:[V gra]])</f>
        <v>804</v>
      </c>
      <c r="J19" s="21">
        <f>Tabela46[[#This Row],[Suma bez HDCP]]/5</f>
        <v>160.80000000000001</v>
      </c>
      <c r="K19" s="20">
        <v>0</v>
      </c>
      <c r="L19" s="20">
        <f>Tabela46[[#This Row],[Suma bez HDCP]]+Tabela46[[#This Row],[HDCP]]</f>
        <v>804</v>
      </c>
      <c r="M19" s="20">
        <v>16</v>
      </c>
    </row>
    <row r="20" spans="1:17" x14ac:dyDescent="0.3">
      <c r="A20" s="18">
        <v>3</v>
      </c>
      <c r="B20" s="19" t="s">
        <v>20</v>
      </c>
      <c r="C20" s="8" t="s">
        <v>36</v>
      </c>
      <c r="D20" s="20">
        <v>140</v>
      </c>
      <c r="E20" s="20">
        <v>165</v>
      </c>
      <c r="F20" s="20">
        <v>157</v>
      </c>
      <c r="G20" s="20">
        <v>148</v>
      </c>
      <c r="H20" s="20">
        <v>171</v>
      </c>
      <c r="I20" s="20">
        <f>SUM(Tabela46[[#This Row],[I gra]:[V gra]])</f>
        <v>781</v>
      </c>
      <c r="J20" s="21">
        <f>Tabela46[[#This Row],[Suma bez HDCP]]/5</f>
        <v>156.19999999999999</v>
      </c>
      <c r="K20" s="20">
        <v>0</v>
      </c>
      <c r="L20" s="20">
        <f>Tabela46[[#This Row],[Suma bez HDCP]]+Tabela46[[#This Row],[HDCP]]</f>
        <v>781</v>
      </c>
      <c r="M20" s="20">
        <v>13</v>
      </c>
      <c r="P20">
        <v>520</v>
      </c>
    </row>
    <row r="21" spans="1:17" x14ac:dyDescent="0.3">
      <c r="A21" s="18">
        <v>4</v>
      </c>
      <c r="B21" s="19" t="s">
        <v>20</v>
      </c>
      <c r="C21" s="8" t="s">
        <v>76</v>
      </c>
      <c r="D21" s="20">
        <v>191</v>
      </c>
      <c r="E21" s="20">
        <v>102</v>
      </c>
      <c r="F21" s="20">
        <v>188</v>
      </c>
      <c r="G21" s="20">
        <v>160</v>
      </c>
      <c r="H21" s="20">
        <v>138</v>
      </c>
      <c r="I21" s="53">
        <f>SUM(Tabela46[[#This Row],[I gra]:[V gra]])</f>
        <v>779</v>
      </c>
      <c r="J21" s="21">
        <f>Tabela46[[#This Row],[Suma bez HDCP]]/5</f>
        <v>155.80000000000001</v>
      </c>
      <c r="K21" s="20">
        <v>0</v>
      </c>
      <c r="L21" s="53">
        <f>Tabela46[[#This Row],[Suma bez HDCP]]+Tabela46[[#This Row],[HDCP]]</f>
        <v>779</v>
      </c>
      <c r="M21" s="20">
        <v>11</v>
      </c>
      <c r="P21">
        <v>735</v>
      </c>
    </row>
    <row r="22" spans="1:17" x14ac:dyDescent="0.3">
      <c r="A22" s="18">
        <v>5</v>
      </c>
      <c r="B22" s="19" t="s">
        <v>20</v>
      </c>
      <c r="C22" s="8" t="s">
        <v>22</v>
      </c>
      <c r="D22" s="20">
        <v>182</v>
      </c>
      <c r="E22" s="20">
        <v>144</v>
      </c>
      <c r="F22" s="20">
        <v>165</v>
      </c>
      <c r="G22" s="20">
        <v>113</v>
      </c>
      <c r="H22" s="20">
        <v>129</v>
      </c>
      <c r="I22" s="20">
        <f>SUM(Tabela46[[#This Row],[I gra]:[V gra]])</f>
        <v>733</v>
      </c>
      <c r="J22" s="21">
        <f>Tabela46[[#This Row],[Suma bez HDCP]]/5</f>
        <v>146.6</v>
      </c>
      <c r="K22" s="20">
        <v>40</v>
      </c>
      <c r="L22" s="20">
        <f>Tabela46[[#This Row],[Suma bez HDCP]]+Tabela46[[#This Row],[HDCP]]</f>
        <v>773</v>
      </c>
      <c r="M22" s="20">
        <v>10</v>
      </c>
      <c r="P22">
        <f>SUM(P20:P21)</f>
        <v>1255</v>
      </c>
    </row>
    <row r="23" spans="1:17" x14ac:dyDescent="0.3">
      <c r="A23" s="18">
        <v>6</v>
      </c>
      <c r="B23" s="19" t="s">
        <v>20</v>
      </c>
      <c r="C23" s="8" t="s">
        <v>21</v>
      </c>
      <c r="D23" s="20">
        <v>135</v>
      </c>
      <c r="E23" s="20">
        <v>146</v>
      </c>
      <c r="F23" s="20">
        <v>116</v>
      </c>
      <c r="G23" s="20">
        <v>145</v>
      </c>
      <c r="H23" s="20">
        <v>188</v>
      </c>
      <c r="I23" s="20">
        <f>SUM(Tabela46[[#This Row],[I gra]:[V gra]])</f>
        <v>730</v>
      </c>
      <c r="J23" s="21">
        <f>Tabela46[[#This Row],[Suma bez HDCP]]/5</f>
        <v>146</v>
      </c>
      <c r="K23" s="20">
        <v>40</v>
      </c>
      <c r="L23" s="20">
        <f>Tabela46[[#This Row],[Suma bez HDCP]]+Tabela46[[#This Row],[HDCP]]</f>
        <v>770</v>
      </c>
      <c r="M23" s="20">
        <v>9</v>
      </c>
      <c r="P23">
        <v>2000</v>
      </c>
      <c r="Q23">
        <f>SUM(P23)-P22</f>
        <v>745</v>
      </c>
    </row>
    <row r="24" spans="1:17" x14ac:dyDescent="0.3">
      <c r="A24" s="18">
        <v>7</v>
      </c>
      <c r="B24" s="19" t="s">
        <v>20</v>
      </c>
      <c r="C24" s="8" t="s">
        <v>71</v>
      </c>
      <c r="D24" s="20">
        <v>152</v>
      </c>
      <c r="E24" s="20">
        <v>162</v>
      </c>
      <c r="F24" s="20">
        <v>144</v>
      </c>
      <c r="G24" s="20">
        <v>128</v>
      </c>
      <c r="H24" s="20">
        <v>155</v>
      </c>
      <c r="I24" s="53">
        <f>SUM(Tabela46[[#This Row],[I gra]:[V gra]])</f>
        <v>741</v>
      </c>
      <c r="J24" s="21">
        <f>Tabela46[[#This Row],[Suma bez HDCP]]/5</f>
        <v>148.19999999999999</v>
      </c>
      <c r="K24" s="20">
        <v>0</v>
      </c>
      <c r="L24" s="53">
        <f>Tabela46[[#This Row],[Suma bez HDCP]]+Tabela46[[#This Row],[HDCP]]</f>
        <v>741</v>
      </c>
      <c r="M24" s="20">
        <v>8</v>
      </c>
    </row>
    <row r="25" spans="1:17" x14ac:dyDescent="0.3">
      <c r="A25" s="18">
        <v>8</v>
      </c>
      <c r="B25" s="19" t="s">
        <v>20</v>
      </c>
      <c r="C25" s="8" t="s">
        <v>34</v>
      </c>
      <c r="D25" s="20">
        <v>150</v>
      </c>
      <c r="E25" s="20">
        <v>135</v>
      </c>
      <c r="F25" s="20">
        <v>113</v>
      </c>
      <c r="G25" s="20">
        <v>149</v>
      </c>
      <c r="H25" s="20">
        <v>139</v>
      </c>
      <c r="I25" s="20">
        <f>SUM(Tabela46[[#This Row],[I gra]:[V gra]])</f>
        <v>686</v>
      </c>
      <c r="J25" s="21">
        <f>Tabela46[[#This Row],[Suma bez HDCP]]/5</f>
        <v>137.19999999999999</v>
      </c>
      <c r="K25" s="20">
        <v>40</v>
      </c>
      <c r="L25" s="20">
        <f>Tabela46[[#This Row],[Suma bez HDCP]]+Tabela46[[#This Row],[HDCP]]</f>
        <v>726</v>
      </c>
      <c r="M25" s="20">
        <v>7</v>
      </c>
    </row>
    <row r="26" spans="1:17" x14ac:dyDescent="0.3">
      <c r="A26" s="18">
        <v>9</v>
      </c>
      <c r="B26" s="19" t="s">
        <v>20</v>
      </c>
      <c r="C26" s="8" t="s">
        <v>82</v>
      </c>
      <c r="D26" s="20">
        <v>178</v>
      </c>
      <c r="E26" s="20">
        <v>115</v>
      </c>
      <c r="F26" s="20">
        <v>104</v>
      </c>
      <c r="G26" s="20">
        <v>159</v>
      </c>
      <c r="H26" s="20">
        <v>127</v>
      </c>
      <c r="I26" s="53">
        <f>SUM(Tabela46[[#This Row],[I gra]:[V gra]])</f>
        <v>683</v>
      </c>
      <c r="J26" s="21">
        <f>Tabela46[[#This Row],[Suma bez HDCP]]/5</f>
        <v>136.6</v>
      </c>
      <c r="K26" s="20">
        <v>40</v>
      </c>
      <c r="L26" s="53">
        <f>Tabela46[[#This Row],[Suma bez HDCP]]+Tabela46[[#This Row],[HDCP]]</f>
        <v>723</v>
      </c>
      <c r="M26" s="20">
        <v>6</v>
      </c>
    </row>
    <row r="27" spans="1:17" x14ac:dyDescent="0.3">
      <c r="A27" s="18">
        <v>10</v>
      </c>
      <c r="B27" s="20" t="s">
        <v>20</v>
      </c>
      <c r="C27" s="8" t="s">
        <v>75</v>
      </c>
      <c r="D27" s="20">
        <v>130</v>
      </c>
      <c r="E27" s="20">
        <v>137</v>
      </c>
      <c r="F27" s="20">
        <v>150</v>
      </c>
      <c r="G27" s="20">
        <v>119</v>
      </c>
      <c r="H27" s="20">
        <v>144</v>
      </c>
      <c r="I27" s="53">
        <f>SUM(Tabela46[[#This Row],[I gra]:[V gra]])</f>
        <v>680</v>
      </c>
      <c r="J27" s="21">
        <f>Tabela46[[#This Row],[Suma bez HDCP]]/5</f>
        <v>136</v>
      </c>
      <c r="K27" s="20">
        <v>40</v>
      </c>
      <c r="L27" s="53">
        <f>Tabela46[[#This Row],[Suma bez HDCP]]+Tabela46[[#This Row],[HDCP]]</f>
        <v>720</v>
      </c>
      <c r="M27" s="20">
        <v>5</v>
      </c>
    </row>
    <row r="28" spans="1:17" x14ac:dyDescent="0.3">
      <c r="A28" s="18">
        <v>11</v>
      </c>
      <c r="B28" s="19" t="s">
        <v>20</v>
      </c>
      <c r="C28" s="8" t="s">
        <v>85</v>
      </c>
      <c r="D28" s="20">
        <v>140</v>
      </c>
      <c r="E28" s="20">
        <v>142</v>
      </c>
      <c r="F28" s="20">
        <v>155</v>
      </c>
      <c r="G28" s="20">
        <v>121</v>
      </c>
      <c r="H28" s="20">
        <v>146</v>
      </c>
      <c r="I28" s="53">
        <f>SUM(Tabela46[[#This Row],[I gra]:[V gra]])</f>
        <v>704</v>
      </c>
      <c r="J28" s="21">
        <f>Tabela46[[#This Row],[Suma bez HDCP]]/5</f>
        <v>140.80000000000001</v>
      </c>
      <c r="K28" s="20">
        <v>0</v>
      </c>
      <c r="L28" s="53">
        <f>Tabela46[[#This Row],[Suma bez HDCP]]+Tabela46[[#This Row],[HDCP]]</f>
        <v>704</v>
      </c>
      <c r="M28" s="20">
        <v>4</v>
      </c>
    </row>
    <row r="29" spans="1:17" x14ac:dyDescent="0.3">
      <c r="A29" s="18">
        <v>12</v>
      </c>
      <c r="B29" s="20" t="s">
        <v>20</v>
      </c>
      <c r="C29" s="8" t="s">
        <v>25</v>
      </c>
      <c r="D29" s="20">
        <v>138</v>
      </c>
      <c r="E29" s="20">
        <v>134</v>
      </c>
      <c r="F29" s="20">
        <v>144</v>
      </c>
      <c r="G29" s="20">
        <v>127</v>
      </c>
      <c r="H29" s="20">
        <v>140</v>
      </c>
      <c r="I29" s="20">
        <f>SUM(Tabela46[[#This Row],[I gra]:[V gra]])</f>
        <v>683</v>
      </c>
      <c r="J29" s="21">
        <f>Tabela46[[#This Row],[Suma bez HDCP]]/5</f>
        <v>136.6</v>
      </c>
      <c r="K29" s="20">
        <v>0</v>
      </c>
      <c r="L29" s="20">
        <f>Tabela46[[#This Row],[Suma bez HDCP]]+Tabela46[[#This Row],[HDCP]]</f>
        <v>683</v>
      </c>
      <c r="M29" s="20">
        <v>3</v>
      </c>
    </row>
    <row r="30" spans="1:17" x14ac:dyDescent="0.3">
      <c r="A30" s="18">
        <v>13</v>
      </c>
      <c r="B30" s="20" t="s">
        <v>20</v>
      </c>
      <c r="C30" s="8" t="s">
        <v>61</v>
      </c>
      <c r="D30" s="20">
        <v>118</v>
      </c>
      <c r="E30" s="20">
        <v>106</v>
      </c>
      <c r="F30" s="20">
        <v>135</v>
      </c>
      <c r="G30" s="20">
        <v>158</v>
      </c>
      <c r="H30" s="20">
        <v>146</v>
      </c>
      <c r="I30" s="20">
        <f>SUM(Tabela46[[#This Row],[I gra]:[V gra]])</f>
        <v>663</v>
      </c>
      <c r="J30" s="21">
        <f>Tabela46[[#This Row],[Suma bez HDCP]]/5</f>
        <v>132.6</v>
      </c>
      <c r="K30" s="20">
        <v>0</v>
      </c>
      <c r="L30" s="20">
        <f>Tabela46[[#This Row],[Suma bez HDCP]]+Tabela46[[#This Row],[HDCP]]</f>
        <v>663</v>
      </c>
      <c r="M30" s="20">
        <v>2</v>
      </c>
    </row>
    <row r="31" spans="1:17" x14ac:dyDescent="0.3">
      <c r="A31" s="18">
        <v>14</v>
      </c>
      <c r="B31" s="19" t="s">
        <v>20</v>
      </c>
      <c r="C31" s="8" t="s">
        <v>83</v>
      </c>
      <c r="D31" s="20">
        <v>68</v>
      </c>
      <c r="E31" s="20">
        <v>93</v>
      </c>
      <c r="F31" s="20">
        <v>103</v>
      </c>
      <c r="G31" s="20">
        <v>106</v>
      </c>
      <c r="H31" s="20">
        <v>127</v>
      </c>
      <c r="I31" s="53">
        <f>SUM(Tabela46[[#This Row],[I gra]:[V gra]])</f>
        <v>497</v>
      </c>
      <c r="J31" s="21">
        <f>Tabela46[[#This Row],[Suma bez HDCP]]/5</f>
        <v>99.4</v>
      </c>
      <c r="K31" s="20">
        <v>0</v>
      </c>
      <c r="L31" s="53">
        <f>Tabela46[[#This Row],[Suma bez HDCP]]+Tabela46[[#This Row],[HDCP]]</f>
        <v>497</v>
      </c>
      <c r="M31" s="20">
        <v>1</v>
      </c>
    </row>
    <row r="32" spans="1:17" x14ac:dyDescent="0.3">
      <c r="A32" s="18">
        <v>15</v>
      </c>
      <c r="B32" s="20" t="s">
        <v>20</v>
      </c>
      <c r="C32" s="8" t="s">
        <v>23</v>
      </c>
      <c r="D32" s="20"/>
      <c r="E32" s="20"/>
      <c r="F32" s="20"/>
      <c r="G32" s="20"/>
      <c r="H32" s="20"/>
      <c r="I32" s="20">
        <f>SUM(Tabela46[[#This Row],[I gra]:[V gra]])</f>
        <v>0</v>
      </c>
      <c r="J32" s="21">
        <f>Tabela46[[#This Row],[Suma bez HDCP]]/5</f>
        <v>0</v>
      </c>
      <c r="K32" s="20">
        <v>40</v>
      </c>
      <c r="L32" s="20">
        <f>Tabela46[[#This Row],[Suma bez HDCP]]+Tabela46[[#This Row],[HDCP]]</f>
        <v>40</v>
      </c>
      <c r="M32" s="20"/>
    </row>
    <row r="33" spans="1:13" x14ac:dyDescent="0.3">
      <c r="A33" s="18">
        <v>16</v>
      </c>
      <c r="B33" s="19" t="s">
        <v>20</v>
      </c>
      <c r="C33" s="8" t="s">
        <v>56</v>
      </c>
      <c r="D33" s="20"/>
      <c r="E33" s="20"/>
      <c r="F33" s="20"/>
      <c r="G33" s="20"/>
      <c r="H33" s="20"/>
      <c r="I33" s="20">
        <f>SUM(Tabela46[[#This Row],[I gra]:[V gra]])</f>
        <v>0</v>
      </c>
      <c r="J33" s="21">
        <f>Tabela46[[#This Row],[Suma bez HDCP]]/5</f>
        <v>0</v>
      </c>
      <c r="K33" s="20">
        <v>40</v>
      </c>
      <c r="L33" s="20">
        <f>Tabela46[[#This Row],[Suma bez HDCP]]+Tabela46[[#This Row],[HDCP]]</f>
        <v>40</v>
      </c>
      <c r="M33" s="20"/>
    </row>
    <row r="37" spans="1:13" x14ac:dyDescent="0.3">
      <c r="D37" s="20">
        <v>178</v>
      </c>
      <c r="E37" s="20">
        <v>115</v>
      </c>
      <c r="F37" s="20">
        <v>104</v>
      </c>
      <c r="G37" s="20">
        <v>159</v>
      </c>
      <c r="H37" s="20">
        <v>127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82736-E2A2-476F-862F-F9BD9D2D4D61}">
  <dimension ref="A1:L18"/>
  <sheetViews>
    <sheetView workbookViewId="0">
      <selection activeCell="A9" sqref="A9:XFD9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style="36" customWidth="1"/>
    <col min="5" max="6" width="8.109375" style="36" customWidth="1"/>
    <col min="7" max="7" width="8.33203125" style="36" customWidth="1"/>
    <col min="8" max="8" width="8.44140625" style="36" customWidth="1"/>
    <col min="9" max="9" width="17.44140625" style="36" customWidth="1"/>
    <col min="10" max="10" width="10.44140625" style="44" customWidth="1"/>
    <col min="11" max="11" width="8.109375" style="36" customWidth="1"/>
    <col min="12" max="12" width="15.5546875" style="36" customWidth="1"/>
  </cols>
  <sheetData>
    <row r="1" spans="1:12" ht="18" x14ac:dyDescent="0.35">
      <c r="A1" s="22" t="s">
        <v>35</v>
      </c>
      <c r="B1" s="22" t="s">
        <v>12</v>
      </c>
      <c r="C1" s="22" t="s">
        <v>10</v>
      </c>
      <c r="D1" s="43" t="s">
        <v>0</v>
      </c>
      <c r="E1" s="43" t="s">
        <v>1</v>
      </c>
      <c r="F1" s="43" t="s">
        <v>2</v>
      </c>
      <c r="G1" s="43" t="s">
        <v>3</v>
      </c>
      <c r="H1" s="43" t="s">
        <v>4</v>
      </c>
      <c r="I1" s="43" t="s">
        <v>5</v>
      </c>
      <c r="J1" s="43" t="s">
        <v>8</v>
      </c>
      <c r="K1" s="43" t="s">
        <v>6</v>
      </c>
      <c r="L1" s="43" t="s">
        <v>7</v>
      </c>
    </row>
    <row r="2" spans="1:12" ht="18" x14ac:dyDescent="0.35">
      <c r="A2" s="25">
        <v>1</v>
      </c>
      <c r="B2" s="25" t="s">
        <v>13</v>
      </c>
      <c r="C2" s="25" t="s">
        <v>9</v>
      </c>
      <c r="D2" s="23"/>
      <c r="E2" s="23"/>
      <c r="F2" s="23"/>
      <c r="G2" s="23"/>
      <c r="H2" s="23"/>
      <c r="I2" s="23"/>
      <c r="J2" s="23"/>
      <c r="K2" s="23"/>
      <c r="L2" s="23"/>
    </row>
    <row r="3" spans="1:12" ht="18" x14ac:dyDescent="0.35">
      <c r="A3" s="25">
        <v>2</v>
      </c>
      <c r="B3" s="25" t="s">
        <v>13</v>
      </c>
      <c r="C3" s="25" t="s">
        <v>40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ht="18" x14ac:dyDescent="0.35">
      <c r="A4" s="25">
        <v>3</v>
      </c>
      <c r="B4" s="25" t="s">
        <v>13</v>
      </c>
      <c r="C4" s="25" t="s">
        <v>18</v>
      </c>
      <c r="D4" s="23"/>
      <c r="E4" s="23"/>
      <c r="F4" s="23"/>
      <c r="G4" s="23"/>
      <c r="H4" s="23"/>
      <c r="I4" s="23"/>
      <c r="J4" s="23"/>
      <c r="K4" s="23"/>
      <c r="L4" s="23"/>
    </row>
    <row r="5" spans="1:12" ht="18" x14ac:dyDescent="0.35">
      <c r="A5" s="25">
        <v>4</v>
      </c>
      <c r="B5" s="25" t="s">
        <v>13</v>
      </c>
      <c r="C5" s="25" t="s">
        <v>16</v>
      </c>
      <c r="D5" s="23"/>
      <c r="E5" s="23"/>
      <c r="F5" s="23"/>
      <c r="G5" s="23"/>
      <c r="H5" s="23"/>
      <c r="I5" s="23"/>
      <c r="J5" s="23"/>
      <c r="K5" s="23"/>
      <c r="L5" s="23"/>
    </row>
    <row r="6" spans="1:12" ht="18" x14ac:dyDescent="0.35">
      <c r="A6" s="25">
        <v>5</v>
      </c>
      <c r="B6" s="25" t="s">
        <v>13</v>
      </c>
      <c r="C6" s="25" t="s">
        <v>11</v>
      </c>
      <c r="D6" s="23"/>
      <c r="E6" s="23"/>
      <c r="F6" s="23"/>
      <c r="G6" s="23"/>
      <c r="H6" s="23"/>
      <c r="I6" s="23"/>
      <c r="J6" s="23"/>
      <c r="K6" s="23"/>
      <c r="L6" s="23"/>
    </row>
    <row r="7" spans="1:12" ht="18" x14ac:dyDescent="0.35">
      <c r="A7" s="25">
        <v>6</v>
      </c>
      <c r="B7" s="25" t="s">
        <v>13</v>
      </c>
      <c r="C7" s="25" t="s">
        <v>28</v>
      </c>
      <c r="D7" s="23"/>
      <c r="E7" s="23"/>
      <c r="F7" s="23"/>
      <c r="G7" s="23"/>
      <c r="H7" s="23"/>
      <c r="I7" s="23"/>
      <c r="J7" s="23"/>
      <c r="K7" s="23"/>
      <c r="L7" s="23"/>
    </row>
    <row r="8" spans="1:12" ht="18" x14ac:dyDescent="0.35">
      <c r="A8" s="25">
        <v>7</v>
      </c>
      <c r="B8" s="25" t="s">
        <v>13</v>
      </c>
      <c r="C8" s="25" t="s">
        <v>19</v>
      </c>
      <c r="D8" s="23"/>
      <c r="E8" s="23"/>
      <c r="F8" s="23"/>
      <c r="G8" s="23"/>
      <c r="H8" s="23"/>
      <c r="I8" s="23"/>
      <c r="J8" s="23"/>
      <c r="K8" s="23"/>
      <c r="L8" s="23"/>
    </row>
    <row r="9" spans="1:12" ht="18" x14ac:dyDescent="0.35">
      <c r="A9" s="25">
        <v>9</v>
      </c>
      <c r="B9" s="25" t="s">
        <v>13</v>
      </c>
      <c r="C9" s="25" t="s">
        <v>15</v>
      </c>
      <c r="D9" s="23"/>
      <c r="E9" s="23"/>
      <c r="F9" s="23"/>
      <c r="G9" s="23"/>
      <c r="H9" s="23"/>
      <c r="I9" s="23"/>
      <c r="J9" s="23"/>
      <c r="K9" s="23"/>
      <c r="L9" s="23"/>
    </row>
    <row r="10" spans="1:12" ht="18" x14ac:dyDescent="0.35">
      <c r="A10" s="25">
        <v>10</v>
      </c>
      <c r="B10" s="25" t="s">
        <v>13</v>
      </c>
      <c r="C10" s="25" t="s">
        <v>14</v>
      </c>
      <c r="D10" s="23"/>
      <c r="E10" s="23"/>
      <c r="F10" s="23"/>
      <c r="G10" s="23"/>
      <c r="H10" s="23"/>
      <c r="I10" s="46"/>
      <c r="J10" s="26"/>
      <c r="K10" s="23"/>
      <c r="L10" s="46"/>
    </row>
    <row r="11" spans="1:12" ht="18" x14ac:dyDescent="0.35">
      <c r="A11" s="38" t="s">
        <v>35</v>
      </c>
      <c r="B11" s="38" t="s">
        <v>12</v>
      </c>
      <c r="C11" s="38" t="s">
        <v>10</v>
      </c>
      <c r="D11" s="38" t="s">
        <v>0</v>
      </c>
      <c r="E11" s="38" t="s">
        <v>1</v>
      </c>
      <c r="F11" s="38" t="s">
        <v>2</v>
      </c>
      <c r="G11" s="38" t="s">
        <v>3</v>
      </c>
      <c r="H11" s="38" t="s">
        <v>4</v>
      </c>
      <c r="I11" s="38" t="s">
        <v>5</v>
      </c>
      <c r="J11" s="38" t="s">
        <v>8</v>
      </c>
      <c r="K11" s="38" t="s">
        <v>6</v>
      </c>
      <c r="L11" s="38" t="s">
        <v>7</v>
      </c>
    </row>
    <row r="12" spans="1:12" ht="18" x14ac:dyDescent="0.35">
      <c r="A12" s="25">
        <v>1</v>
      </c>
      <c r="B12" s="25" t="s">
        <v>20</v>
      </c>
      <c r="C12" s="25" t="s">
        <v>22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8" x14ac:dyDescent="0.35">
      <c r="A13" s="25">
        <v>2</v>
      </c>
      <c r="B13" s="25" t="s">
        <v>20</v>
      </c>
      <c r="C13" s="25" t="s">
        <v>42</v>
      </c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8" x14ac:dyDescent="0.35">
      <c r="A14" s="25">
        <v>3</v>
      </c>
      <c r="B14" s="25" t="s">
        <v>20</v>
      </c>
      <c r="C14" s="25" t="s">
        <v>23</v>
      </c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8" x14ac:dyDescent="0.35">
      <c r="A15" s="25">
        <v>4</v>
      </c>
      <c r="B15" s="25" t="s">
        <v>20</v>
      </c>
      <c r="C15" s="25" t="s">
        <v>43</v>
      </c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8" x14ac:dyDescent="0.35">
      <c r="A16" s="25">
        <v>5</v>
      </c>
      <c r="B16" s="25" t="s">
        <v>20</v>
      </c>
      <c r="C16" s="25" t="s">
        <v>25</v>
      </c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8" x14ac:dyDescent="0.35">
      <c r="A17" s="25">
        <v>6</v>
      </c>
      <c r="B17" s="25" t="s">
        <v>20</v>
      </c>
      <c r="C17" s="25" t="s">
        <v>56</v>
      </c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8" x14ac:dyDescent="0.35">
      <c r="A18" s="25">
        <v>7</v>
      </c>
      <c r="B18" s="25" t="s">
        <v>20</v>
      </c>
      <c r="C18" s="25" t="s">
        <v>58</v>
      </c>
      <c r="D18" s="23"/>
      <c r="E18" s="23"/>
      <c r="F18" s="23"/>
      <c r="G18" s="23"/>
      <c r="H18" s="23"/>
      <c r="I18" s="23"/>
      <c r="J18" s="23"/>
      <c r="K18" s="23"/>
      <c r="L18" s="23"/>
    </row>
  </sheetData>
  <pageMargins left="0.7" right="0.7" top="0.75" bottom="0.75" header="0.3" footer="0.3"/>
  <tableParts count="2"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F6A3C-C23E-4893-87B6-BA4F189D12C6}">
  <dimension ref="A1:L21"/>
  <sheetViews>
    <sheetView workbookViewId="0">
      <selection activeCell="A10" sqref="A10:XFD10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style="45" customWidth="1"/>
    <col min="5" max="6" width="8.109375" style="45" customWidth="1"/>
    <col min="7" max="7" width="8.33203125" style="45" customWidth="1"/>
    <col min="8" max="8" width="8.44140625" style="45" customWidth="1"/>
    <col min="9" max="9" width="17.44140625" style="45" customWidth="1"/>
    <col min="10" max="10" width="10.44140625" style="44" customWidth="1"/>
    <col min="11" max="11" width="8.109375" style="45" customWidth="1"/>
    <col min="12" max="12" width="15.5546875" style="45" customWidth="1"/>
  </cols>
  <sheetData>
    <row r="1" spans="1:12" ht="18" x14ac:dyDescent="0.35">
      <c r="A1" s="22" t="s">
        <v>35</v>
      </c>
      <c r="B1" s="22" t="s">
        <v>12</v>
      </c>
      <c r="C1" s="22" t="s">
        <v>10</v>
      </c>
      <c r="D1" s="43" t="s">
        <v>0</v>
      </c>
      <c r="E1" s="43" t="s">
        <v>1</v>
      </c>
      <c r="F1" s="43" t="s">
        <v>2</v>
      </c>
      <c r="G1" s="43" t="s">
        <v>3</v>
      </c>
      <c r="H1" s="43" t="s">
        <v>4</v>
      </c>
      <c r="I1" s="43" t="s">
        <v>5</v>
      </c>
      <c r="J1" s="43" t="s">
        <v>8</v>
      </c>
      <c r="K1" s="43" t="s">
        <v>6</v>
      </c>
      <c r="L1" s="43" t="s">
        <v>7</v>
      </c>
    </row>
    <row r="2" spans="1:12" ht="18" x14ac:dyDescent="0.35">
      <c r="A2" s="25">
        <v>1</v>
      </c>
      <c r="B2" s="25" t="s">
        <v>13</v>
      </c>
      <c r="C2" s="25" t="s">
        <v>40</v>
      </c>
      <c r="D2" s="23"/>
      <c r="E2" s="23"/>
      <c r="F2" s="23"/>
      <c r="G2" s="23"/>
      <c r="H2" s="23"/>
      <c r="I2" s="23"/>
      <c r="J2" s="23"/>
      <c r="K2" s="23"/>
      <c r="L2" s="23"/>
    </row>
    <row r="3" spans="1:12" ht="18" x14ac:dyDescent="0.35">
      <c r="A3" s="25">
        <v>2</v>
      </c>
      <c r="B3" s="25" t="s">
        <v>13</v>
      </c>
      <c r="C3" s="25" t="s">
        <v>9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ht="18" x14ac:dyDescent="0.35">
      <c r="A4" s="25">
        <v>3</v>
      </c>
      <c r="B4" s="25" t="s">
        <v>13</v>
      </c>
      <c r="C4" s="25" t="s">
        <v>17</v>
      </c>
      <c r="D4" s="23"/>
      <c r="E4" s="23"/>
      <c r="F4" s="23"/>
      <c r="G4" s="23"/>
      <c r="H4" s="23"/>
      <c r="I4" s="23"/>
      <c r="J4" s="23"/>
      <c r="K4" s="23"/>
      <c r="L4" s="23"/>
    </row>
    <row r="5" spans="1:12" ht="18" x14ac:dyDescent="0.35">
      <c r="A5" s="25">
        <v>4</v>
      </c>
      <c r="B5" s="25" t="s">
        <v>13</v>
      </c>
      <c r="C5" s="25" t="s">
        <v>18</v>
      </c>
      <c r="D5" s="23"/>
      <c r="E5" s="23"/>
      <c r="F5" s="23"/>
      <c r="G5" s="23"/>
      <c r="H5" s="23"/>
      <c r="I5" s="23"/>
      <c r="J5" s="23"/>
      <c r="K5" s="23"/>
      <c r="L5" s="23"/>
    </row>
    <row r="6" spans="1:12" ht="18" x14ac:dyDescent="0.35">
      <c r="A6" s="25">
        <v>5</v>
      </c>
      <c r="B6" s="25" t="s">
        <v>13</v>
      </c>
      <c r="C6" s="25" t="s">
        <v>15</v>
      </c>
      <c r="D6" s="23"/>
      <c r="E6" s="23"/>
      <c r="F6" s="23"/>
      <c r="G6" s="23"/>
      <c r="H6" s="23"/>
      <c r="I6" s="23"/>
      <c r="J6" s="23"/>
      <c r="K6" s="23"/>
      <c r="L6" s="23"/>
    </row>
    <row r="7" spans="1:12" ht="18" x14ac:dyDescent="0.35">
      <c r="A7" s="25">
        <v>6</v>
      </c>
      <c r="B7" s="25" t="s">
        <v>13</v>
      </c>
      <c r="C7" s="25" t="s">
        <v>62</v>
      </c>
      <c r="D7" s="23"/>
      <c r="E7" s="23"/>
      <c r="F7" s="23"/>
      <c r="G7" s="23"/>
      <c r="H7" s="23"/>
      <c r="I7" s="23"/>
      <c r="J7" s="23"/>
      <c r="K7" s="23"/>
      <c r="L7" s="23"/>
    </row>
    <row r="8" spans="1:12" ht="18" x14ac:dyDescent="0.35">
      <c r="A8" s="25">
        <v>7</v>
      </c>
      <c r="B8" s="25" t="s">
        <v>13</v>
      </c>
      <c r="C8" s="25" t="s">
        <v>19</v>
      </c>
      <c r="D8" s="23"/>
      <c r="E8" s="23"/>
      <c r="F8" s="23"/>
      <c r="G8" s="23"/>
      <c r="H8" s="23"/>
      <c r="I8" s="23"/>
      <c r="J8" s="23"/>
      <c r="K8" s="23"/>
      <c r="L8" s="23"/>
    </row>
    <row r="9" spans="1:12" ht="18" x14ac:dyDescent="0.35">
      <c r="A9" s="25">
        <v>8</v>
      </c>
      <c r="B9" s="25" t="s">
        <v>13</v>
      </c>
      <c r="C9" s="25" t="s">
        <v>41</v>
      </c>
      <c r="D9" s="23"/>
      <c r="E9" s="23"/>
      <c r="F9" s="23"/>
      <c r="G9" s="23"/>
      <c r="H9" s="23"/>
      <c r="I9" s="23"/>
      <c r="J9" s="23"/>
      <c r="K9" s="23"/>
      <c r="L9" s="23"/>
    </row>
    <row r="10" spans="1:12" ht="18" x14ac:dyDescent="0.35">
      <c r="A10" s="25">
        <v>10</v>
      </c>
      <c r="B10" s="25" t="s">
        <v>13</v>
      </c>
      <c r="C10" s="25" t="s">
        <v>16</v>
      </c>
      <c r="D10" s="23"/>
      <c r="E10" s="23"/>
      <c r="F10" s="23"/>
      <c r="G10" s="23"/>
      <c r="H10" s="23"/>
      <c r="I10" s="23"/>
      <c r="J10" s="26"/>
      <c r="K10" s="23"/>
      <c r="L10" s="46"/>
    </row>
    <row r="11" spans="1:12" ht="18" x14ac:dyDescent="0.35">
      <c r="A11" s="38" t="s">
        <v>35</v>
      </c>
      <c r="B11" s="38" t="s">
        <v>12</v>
      </c>
      <c r="C11" s="38" t="s">
        <v>10</v>
      </c>
      <c r="D11" s="38" t="s">
        <v>0</v>
      </c>
      <c r="E11" s="38" t="s">
        <v>1</v>
      </c>
      <c r="F11" s="38" t="s">
        <v>2</v>
      </c>
      <c r="G11" s="38" t="s">
        <v>3</v>
      </c>
      <c r="H11" s="38" t="s">
        <v>4</v>
      </c>
      <c r="I11" s="38" t="s">
        <v>5</v>
      </c>
      <c r="J11" s="38" t="s">
        <v>8</v>
      </c>
      <c r="K11" s="38" t="s">
        <v>6</v>
      </c>
      <c r="L11" s="38" t="s">
        <v>7</v>
      </c>
    </row>
    <row r="12" spans="1:12" ht="18" x14ac:dyDescent="0.35">
      <c r="A12" s="25">
        <v>1</v>
      </c>
      <c r="B12" s="25" t="s">
        <v>20</v>
      </c>
      <c r="C12" s="25" t="s">
        <v>22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8" x14ac:dyDescent="0.35">
      <c r="A13" s="25">
        <v>2</v>
      </c>
      <c r="B13" s="25" t="s">
        <v>20</v>
      </c>
      <c r="C13" s="25" t="s">
        <v>61</v>
      </c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8" x14ac:dyDescent="0.35">
      <c r="A14" s="25">
        <v>3</v>
      </c>
      <c r="B14" s="25" t="s">
        <v>20</v>
      </c>
      <c r="C14" s="25" t="s">
        <v>43</v>
      </c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8" x14ac:dyDescent="0.35">
      <c r="A15" s="25">
        <v>4</v>
      </c>
      <c r="B15" s="25" t="s">
        <v>20</v>
      </c>
      <c r="C15" s="25" t="s">
        <v>33</v>
      </c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8" x14ac:dyDescent="0.35">
      <c r="A16" s="25">
        <v>5</v>
      </c>
      <c r="B16" s="25" t="s">
        <v>20</v>
      </c>
      <c r="C16" s="25" t="s">
        <v>21</v>
      </c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8" x14ac:dyDescent="0.35">
      <c r="A17" s="25">
        <v>6</v>
      </c>
      <c r="B17" s="25" t="s">
        <v>20</v>
      </c>
      <c r="C17" s="25" t="s">
        <v>23</v>
      </c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8" x14ac:dyDescent="0.35">
      <c r="A18" s="25">
        <v>7</v>
      </c>
      <c r="B18" s="25" t="s">
        <v>20</v>
      </c>
      <c r="C18" s="25" t="s">
        <v>56</v>
      </c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8" x14ac:dyDescent="0.35">
      <c r="A19" s="25">
        <v>8</v>
      </c>
      <c r="B19" s="25" t="s">
        <v>20</v>
      </c>
      <c r="C19" s="47" t="s">
        <v>58</v>
      </c>
      <c r="D19" s="48"/>
      <c r="E19" s="48"/>
      <c r="F19" s="48"/>
      <c r="G19" s="48"/>
      <c r="H19" s="48"/>
      <c r="I19" s="49"/>
      <c r="J19" s="50"/>
      <c r="K19" s="48"/>
      <c r="L19" s="49"/>
    </row>
    <row r="20" spans="1:12" ht="18" x14ac:dyDescent="0.35">
      <c r="A20" s="25">
        <v>9</v>
      </c>
      <c r="B20" s="25" t="s">
        <v>20</v>
      </c>
      <c r="C20" s="47" t="s">
        <v>63</v>
      </c>
      <c r="D20" s="48"/>
      <c r="E20" s="48"/>
      <c r="F20" s="48"/>
      <c r="G20" s="48"/>
      <c r="H20" s="48"/>
      <c r="I20" s="49"/>
      <c r="J20" s="50"/>
      <c r="K20" s="48"/>
      <c r="L20" s="49"/>
    </row>
    <row r="21" spans="1:12" ht="18" x14ac:dyDescent="0.35">
      <c r="A21" s="25">
        <v>10</v>
      </c>
      <c r="B21" s="25" t="s">
        <v>20</v>
      </c>
      <c r="C21" s="47" t="s">
        <v>60</v>
      </c>
      <c r="D21" s="48"/>
      <c r="E21" s="48"/>
      <c r="F21" s="48"/>
      <c r="G21" s="48"/>
      <c r="H21" s="48"/>
      <c r="I21" s="49"/>
      <c r="J21" s="50"/>
      <c r="K21" s="48"/>
      <c r="L21" s="49"/>
    </row>
  </sheetData>
  <pageMargins left="0.7" right="0.7" top="0.75" bottom="0.75" header="0.3" footer="0.3"/>
  <tableParts count="2">
    <tablePart r:id="rId1"/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D0C97-6FFB-41A5-A144-23949E669A0C}">
  <dimension ref="A1:T33"/>
  <sheetViews>
    <sheetView topLeftCell="A12" zoomScale="70" zoomScaleNormal="70" workbookViewId="0">
      <selection activeCell="V12" sqref="V1:V1048576"/>
    </sheetView>
  </sheetViews>
  <sheetFormatPr defaultRowHeight="14.4" x14ac:dyDescent="0.3"/>
  <cols>
    <col min="1" max="1" width="9.5546875" bestFit="1" customWidth="1"/>
    <col min="2" max="2" width="8.109375" bestFit="1" customWidth="1"/>
    <col min="3" max="3" width="25.88671875" bestFit="1" customWidth="1"/>
    <col min="4" max="10" width="9.77734375" style="35" customWidth="1"/>
    <col min="11" max="12" width="12.33203125" customWidth="1"/>
  </cols>
  <sheetData>
    <row r="1" spans="1:20" ht="36" x14ac:dyDescent="0.3">
      <c r="A1" s="37" t="s">
        <v>35</v>
      </c>
      <c r="B1" s="37" t="s">
        <v>12</v>
      </c>
      <c r="C1" s="37" t="s">
        <v>10</v>
      </c>
      <c r="D1" s="37" t="s">
        <v>49</v>
      </c>
      <c r="E1" s="37" t="s">
        <v>50</v>
      </c>
      <c r="F1" s="37" t="s">
        <v>51</v>
      </c>
      <c r="G1" s="37" t="s">
        <v>52</v>
      </c>
      <c r="H1" s="37" t="s">
        <v>53</v>
      </c>
      <c r="I1" s="37" t="s">
        <v>54</v>
      </c>
      <c r="J1" s="37" t="s">
        <v>55</v>
      </c>
      <c r="K1" s="37" t="s">
        <v>59</v>
      </c>
      <c r="L1" s="37"/>
      <c r="M1" s="37" t="s">
        <v>65</v>
      </c>
      <c r="N1" s="37" t="s">
        <v>66</v>
      </c>
      <c r="O1" s="37" t="s">
        <v>67</v>
      </c>
      <c r="P1" s="37" t="s">
        <v>68</v>
      </c>
      <c r="Q1" s="37" t="s">
        <v>69</v>
      </c>
      <c r="R1" s="37" t="s">
        <v>70</v>
      </c>
      <c r="S1" s="37" t="s">
        <v>6</v>
      </c>
      <c r="T1" s="37" t="s">
        <v>55</v>
      </c>
    </row>
    <row r="2" spans="1:20" ht="18" x14ac:dyDescent="0.35">
      <c r="A2" s="23">
        <v>1</v>
      </c>
      <c r="B2" s="24" t="s">
        <v>13</v>
      </c>
      <c r="C2" s="52" t="s">
        <v>9</v>
      </c>
      <c r="D2" s="51">
        <v>3</v>
      </c>
      <c r="E2" s="51">
        <v>10</v>
      </c>
      <c r="F2" s="51">
        <v>15</v>
      </c>
      <c r="G2" s="51">
        <v>9</v>
      </c>
      <c r="H2" s="51">
        <v>9</v>
      </c>
      <c r="I2" s="51">
        <v>13</v>
      </c>
      <c r="J2" s="51">
        <f>SUM(D2:I2)</f>
        <v>59</v>
      </c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8" x14ac:dyDescent="0.35">
      <c r="A3" s="23">
        <v>2</v>
      </c>
      <c r="B3" s="24" t="s">
        <v>13</v>
      </c>
      <c r="C3" s="52" t="s">
        <v>18</v>
      </c>
      <c r="D3" s="51">
        <v>14</v>
      </c>
      <c r="E3" s="51">
        <v>14</v>
      </c>
      <c r="F3" s="51">
        <v>11</v>
      </c>
      <c r="G3" s="51">
        <v>6</v>
      </c>
      <c r="H3" s="51">
        <v>4</v>
      </c>
      <c r="I3" s="51">
        <v>6</v>
      </c>
      <c r="J3" s="51">
        <f>SUM(D3:I3)</f>
        <v>55</v>
      </c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8" x14ac:dyDescent="0.35">
      <c r="A4" s="23">
        <v>3</v>
      </c>
      <c r="B4" s="24" t="s">
        <v>13</v>
      </c>
      <c r="C4" s="52" t="s">
        <v>40</v>
      </c>
      <c r="D4" s="51"/>
      <c r="E4" s="51">
        <v>5</v>
      </c>
      <c r="F4" s="51">
        <v>5</v>
      </c>
      <c r="G4" s="51">
        <v>13</v>
      </c>
      <c r="H4" s="51"/>
      <c r="I4" s="51">
        <v>9</v>
      </c>
      <c r="J4" s="51">
        <f>SUM(D4:I4)</f>
        <v>32</v>
      </c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18" x14ac:dyDescent="0.35">
      <c r="A5" s="23">
        <v>4</v>
      </c>
      <c r="B5" s="24" t="s">
        <v>13</v>
      </c>
      <c r="C5" s="52" t="s">
        <v>74</v>
      </c>
      <c r="D5" s="51">
        <v>7</v>
      </c>
      <c r="E5" s="51"/>
      <c r="F5" s="51">
        <v>6</v>
      </c>
      <c r="G5" s="51">
        <v>3</v>
      </c>
      <c r="H5" s="51">
        <v>13</v>
      </c>
      <c r="I5" s="51"/>
      <c r="J5" s="51">
        <f>SUM(D5:I5)</f>
        <v>29</v>
      </c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18" x14ac:dyDescent="0.35">
      <c r="A6" s="23">
        <v>5</v>
      </c>
      <c r="B6" s="24" t="s">
        <v>13</v>
      </c>
      <c r="C6" s="52" t="s">
        <v>15</v>
      </c>
      <c r="D6" s="51">
        <v>10</v>
      </c>
      <c r="E6" s="51">
        <v>7</v>
      </c>
      <c r="F6" s="51">
        <v>4</v>
      </c>
      <c r="G6" s="51">
        <v>4</v>
      </c>
      <c r="H6" s="51"/>
      <c r="I6" s="51"/>
      <c r="J6" s="51">
        <f>SUM(D6:I6)</f>
        <v>25</v>
      </c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ht="18" x14ac:dyDescent="0.35">
      <c r="A7" s="23">
        <v>6</v>
      </c>
      <c r="B7" s="24" t="s">
        <v>13</v>
      </c>
      <c r="C7" s="52" t="s">
        <v>16</v>
      </c>
      <c r="D7" s="51">
        <v>4</v>
      </c>
      <c r="E7" s="51">
        <v>4</v>
      </c>
      <c r="F7" s="51">
        <v>8</v>
      </c>
      <c r="G7" s="51"/>
      <c r="H7" s="51">
        <v>2</v>
      </c>
      <c r="I7" s="51">
        <v>4</v>
      </c>
      <c r="J7" s="51">
        <f>SUM(D7:I7)</f>
        <v>22</v>
      </c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ht="18" x14ac:dyDescent="0.35">
      <c r="A8" s="23">
        <v>7</v>
      </c>
      <c r="B8" s="24" t="s">
        <v>13</v>
      </c>
      <c r="C8" s="52" t="s">
        <v>28</v>
      </c>
      <c r="D8" s="51"/>
      <c r="E8" s="51">
        <v>3</v>
      </c>
      <c r="F8" s="51">
        <v>3</v>
      </c>
      <c r="G8" s="51">
        <v>2</v>
      </c>
      <c r="H8" s="51">
        <v>6</v>
      </c>
      <c r="I8" s="51">
        <v>2</v>
      </c>
      <c r="J8" s="51">
        <f>SUM(D8:I8)</f>
        <v>16</v>
      </c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18" x14ac:dyDescent="0.35">
      <c r="A9" s="23">
        <v>8</v>
      </c>
      <c r="B9" s="24" t="s">
        <v>13</v>
      </c>
      <c r="C9" s="52" t="s">
        <v>42</v>
      </c>
      <c r="D9" s="51">
        <v>2</v>
      </c>
      <c r="E9" s="51">
        <v>2</v>
      </c>
      <c r="F9" s="51">
        <v>2</v>
      </c>
      <c r="G9" s="51">
        <v>1</v>
      </c>
      <c r="H9" s="51">
        <v>3</v>
      </c>
      <c r="I9" s="51">
        <v>1</v>
      </c>
      <c r="J9" s="51">
        <f>SUM(D9:I9)</f>
        <v>11</v>
      </c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ht="18" x14ac:dyDescent="0.35">
      <c r="A10" s="23">
        <v>9</v>
      </c>
      <c r="B10" s="24" t="s">
        <v>13</v>
      </c>
      <c r="C10" s="52" t="s">
        <v>11</v>
      </c>
      <c r="D10" s="51">
        <v>1</v>
      </c>
      <c r="E10" s="51">
        <v>1</v>
      </c>
      <c r="F10" s="51">
        <v>1</v>
      </c>
      <c r="G10" s="51"/>
      <c r="H10" s="51">
        <v>1</v>
      </c>
      <c r="I10" s="51">
        <v>3</v>
      </c>
      <c r="J10" s="51">
        <f>SUM(D10:I10)</f>
        <v>7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ht="18" x14ac:dyDescent="0.35">
      <c r="A11" s="23">
        <v>10</v>
      </c>
      <c r="B11" s="24" t="s">
        <v>13</v>
      </c>
      <c r="C11" s="52" t="s">
        <v>27</v>
      </c>
      <c r="D11" s="51">
        <v>5</v>
      </c>
      <c r="E11" s="51"/>
      <c r="F11" s="51"/>
      <c r="G11" s="51"/>
      <c r="H11" s="51"/>
      <c r="I11" s="51"/>
      <c r="J11" s="51">
        <f>SUM(D11:I11)</f>
        <v>5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20" ht="36" x14ac:dyDescent="0.35">
      <c r="A12" s="39" t="s">
        <v>35</v>
      </c>
      <c r="B12" s="39" t="s">
        <v>12</v>
      </c>
      <c r="C12" s="39" t="s">
        <v>10</v>
      </c>
      <c r="D12" s="39" t="s">
        <v>49</v>
      </c>
      <c r="E12" s="39" t="s">
        <v>50</v>
      </c>
      <c r="F12" s="39" t="s">
        <v>51</v>
      </c>
      <c r="G12" s="39" t="s">
        <v>52</v>
      </c>
      <c r="H12" s="39" t="s">
        <v>53</v>
      </c>
      <c r="I12" s="39" t="s">
        <v>54</v>
      </c>
      <c r="J12" s="39" t="s">
        <v>55</v>
      </c>
      <c r="K12" s="39" t="s">
        <v>59</v>
      </c>
      <c r="L12" s="39"/>
      <c r="M12" s="51"/>
      <c r="N12" s="51"/>
      <c r="O12" s="51"/>
      <c r="P12" s="51"/>
      <c r="Q12" s="51"/>
      <c r="R12" s="51"/>
      <c r="S12" s="51"/>
      <c r="T12" s="51"/>
    </row>
    <row r="13" spans="1:20" ht="18" x14ac:dyDescent="0.35">
      <c r="A13" s="27">
        <v>1</v>
      </c>
      <c r="B13" s="24" t="s">
        <v>20</v>
      </c>
      <c r="C13" s="52" t="s">
        <v>22</v>
      </c>
      <c r="D13" s="51">
        <v>10</v>
      </c>
      <c r="E13" s="51">
        <v>17</v>
      </c>
      <c r="F13" s="51">
        <v>7</v>
      </c>
      <c r="G13" s="51">
        <v>21</v>
      </c>
      <c r="H13" s="51">
        <v>17</v>
      </c>
      <c r="I13" s="51">
        <v>17</v>
      </c>
      <c r="J13" s="51">
        <f>SUM(D13:I13)</f>
        <v>89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0" ht="18" x14ac:dyDescent="0.35">
      <c r="A14" s="27">
        <v>2</v>
      </c>
      <c r="B14" s="24" t="s">
        <v>20</v>
      </c>
      <c r="C14" s="52" t="s">
        <v>36</v>
      </c>
      <c r="D14" s="51">
        <v>13</v>
      </c>
      <c r="E14" s="51">
        <v>14</v>
      </c>
      <c r="F14" s="51">
        <v>18</v>
      </c>
      <c r="G14" s="51">
        <v>14</v>
      </c>
      <c r="H14" s="51">
        <v>14</v>
      </c>
      <c r="I14" s="51">
        <v>11</v>
      </c>
      <c r="J14" s="51">
        <f>SUM(D14:I14)</f>
        <v>84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0" ht="18" x14ac:dyDescent="0.35">
      <c r="A15" s="27">
        <v>3</v>
      </c>
      <c r="B15" s="24" t="s">
        <v>20</v>
      </c>
      <c r="C15" s="52" t="s">
        <v>73</v>
      </c>
      <c r="D15" s="51">
        <v>20</v>
      </c>
      <c r="E15" s="51">
        <v>12</v>
      </c>
      <c r="F15" s="51">
        <v>13</v>
      </c>
      <c r="G15" s="51">
        <v>12</v>
      </c>
      <c r="H15" s="51">
        <v>12</v>
      </c>
      <c r="I15" s="51">
        <v>9</v>
      </c>
      <c r="J15" s="51">
        <f>SUM(D15:I15)</f>
        <v>78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0" ht="18" x14ac:dyDescent="0.35">
      <c r="A16" s="27">
        <v>4</v>
      </c>
      <c r="B16" s="24" t="s">
        <v>20</v>
      </c>
      <c r="C16" s="52" t="s">
        <v>76</v>
      </c>
      <c r="D16" s="51">
        <v>11</v>
      </c>
      <c r="E16" s="51">
        <v>9</v>
      </c>
      <c r="F16" s="51">
        <v>22</v>
      </c>
      <c r="G16" s="51">
        <v>8</v>
      </c>
      <c r="H16" s="51">
        <v>9</v>
      </c>
      <c r="I16" s="51">
        <v>14</v>
      </c>
      <c r="J16" s="51">
        <f>SUM(D16:I16)</f>
        <v>73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ht="18" x14ac:dyDescent="0.35">
      <c r="A17" s="27">
        <v>5</v>
      </c>
      <c r="B17" s="24" t="s">
        <v>20</v>
      </c>
      <c r="C17" s="52" t="s">
        <v>82</v>
      </c>
      <c r="D17" s="51">
        <v>6</v>
      </c>
      <c r="E17" s="51">
        <v>10</v>
      </c>
      <c r="F17" s="51">
        <v>9</v>
      </c>
      <c r="G17" s="51">
        <v>17</v>
      </c>
      <c r="H17" s="51">
        <v>21</v>
      </c>
      <c r="I17" s="51">
        <v>8</v>
      </c>
      <c r="J17" s="51">
        <f>SUM(D17:I17)</f>
        <v>71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1:20" ht="18" x14ac:dyDescent="0.35">
      <c r="A18" s="27">
        <v>6</v>
      </c>
      <c r="B18" s="24" t="s">
        <v>20</v>
      </c>
      <c r="C18" s="52" t="s">
        <v>61</v>
      </c>
      <c r="D18" s="51">
        <v>2</v>
      </c>
      <c r="E18" s="51">
        <v>21</v>
      </c>
      <c r="F18" s="51">
        <v>15</v>
      </c>
      <c r="G18" s="51">
        <v>10</v>
      </c>
      <c r="H18" s="51">
        <v>7</v>
      </c>
      <c r="I18" s="51">
        <v>7</v>
      </c>
      <c r="J18" s="51">
        <f>SUM(D18:I18)</f>
        <v>62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:20" ht="18" x14ac:dyDescent="0.35">
      <c r="A19" s="27">
        <v>7</v>
      </c>
      <c r="B19" s="24" t="s">
        <v>20</v>
      </c>
      <c r="C19" s="52" t="s">
        <v>71</v>
      </c>
      <c r="D19" s="51">
        <v>8</v>
      </c>
      <c r="E19" s="51">
        <v>4</v>
      </c>
      <c r="F19" s="51">
        <v>8</v>
      </c>
      <c r="G19" s="51">
        <v>6</v>
      </c>
      <c r="H19" s="51">
        <v>8</v>
      </c>
      <c r="I19" s="51">
        <v>3</v>
      </c>
      <c r="J19" s="51">
        <f>SUM(D19:I19)</f>
        <v>37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ht="18" x14ac:dyDescent="0.35">
      <c r="A20" s="27">
        <v>8</v>
      </c>
      <c r="B20" s="24" t="s">
        <v>20</v>
      </c>
      <c r="C20" s="52" t="s">
        <v>85</v>
      </c>
      <c r="D20" s="51">
        <v>4</v>
      </c>
      <c r="E20" s="51"/>
      <c r="F20" s="51">
        <v>11</v>
      </c>
      <c r="G20" s="51">
        <v>7</v>
      </c>
      <c r="H20" s="51">
        <v>5</v>
      </c>
      <c r="I20" s="51">
        <v>5</v>
      </c>
      <c r="J20" s="51">
        <f>SUM(D20:I20)</f>
        <v>32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0" ht="18" x14ac:dyDescent="0.35">
      <c r="A21" s="27">
        <v>9</v>
      </c>
      <c r="B21" s="24" t="s">
        <v>20</v>
      </c>
      <c r="C21" s="52" t="s">
        <v>25</v>
      </c>
      <c r="D21" s="51">
        <v>3</v>
      </c>
      <c r="E21" s="51">
        <v>8</v>
      </c>
      <c r="F21" s="51">
        <v>5</v>
      </c>
      <c r="G21" s="51"/>
      <c r="H21" s="51">
        <v>6</v>
      </c>
      <c r="I21" s="51">
        <v>6</v>
      </c>
      <c r="J21" s="51">
        <f>SUM(D21:I21)</f>
        <v>28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1:20" ht="18" x14ac:dyDescent="0.35">
      <c r="A22" s="27">
        <v>10</v>
      </c>
      <c r="B22" s="24" t="s">
        <v>20</v>
      </c>
      <c r="C22" s="52" t="s">
        <v>34</v>
      </c>
      <c r="D22" s="51">
        <v>7</v>
      </c>
      <c r="E22" s="51">
        <v>11</v>
      </c>
      <c r="F22" s="51"/>
      <c r="G22" s="51">
        <v>9</v>
      </c>
      <c r="H22" s="51"/>
      <c r="I22" s="51"/>
      <c r="J22" s="51">
        <f>SUM(D22:I22)</f>
        <v>27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ht="18" x14ac:dyDescent="0.35">
      <c r="A23" s="27">
        <v>11</v>
      </c>
      <c r="B23" s="24" t="s">
        <v>20</v>
      </c>
      <c r="C23" s="52" t="s">
        <v>23</v>
      </c>
      <c r="D23" s="51"/>
      <c r="E23" s="51"/>
      <c r="F23" s="51"/>
      <c r="G23" s="51">
        <v>11</v>
      </c>
      <c r="H23" s="51">
        <v>11</v>
      </c>
      <c r="I23" s="51">
        <v>4</v>
      </c>
      <c r="J23" s="51">
        <f>SUM(D23:I23)</f>
        <v>26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ht="18" x14ac:dyDescent="0.35">
      <c r="A24" s="27">
        <v>12</v>
      </c>
      <c r="B24" s="24" t="s">
        <v>20</v>
      </c>
      <c r="C24" s="52" t="s">
        <v>46</v>
      </c>
      <c r="D24" s="51">
        <v>16</v>
      </c>
      <c r="E24" s="51">
        <v>6</v>
      </c>
      <c r="F24" s="51"/>
      <c r="G24" s="51"/>
      <c r="H24" s="51"/>
      <c r="I24" s="51"/>
      <c r="J24" s="51">
        <f>SUM(D24:I24)</f>
        <v>22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ht="18" x14ac:dyDescent="0.35">
      <c r="A25" s="27">
        <v>13</v>
      </c>
      <c r="B25" s="24" t="s">
        <v>20</v>
      </c>
      <c r="C25" s="52" t="s">
        <v>58</v>
      </c>
      <c r="D25" s="51"/>
      <c r="E25" s="51"/>
      <c r="F25" s="51">
        <v>12</v>
      </c>
      <c r="G25" s="51"/>
      <c r="H25" s="51">
        <v>10</v>
      </c>
      <c r="I25" s="51"/>
      <c r="J25" s="51">
        <f>SUM(D25:I25)</f>
        <v>22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18" x14ac:dyDescent="0.35">
      <c r="A26" s="27">
        <v>14</v>
      </c>
      <c r="B26" s="24" t="s">
        <v>20</v>
      </c>
      <c r="C26" s="52" t="s">
        <v>75</v>
      </c>
      <c r="D26" s="51">
        <v>5</v>
      </c>
      <c r="E26" s="51">
        <v>7</v>
      </c>
      <c r="F26" s="51">
        <v>4</v>
      </c>
      <c r="G26" s="51">
        <v>5</v>
      </c>
      <c r="H26" s="51"/>
      <c r="I26" s="51"/>
      <c r="J26" s="51">
        <f>SUM(D26:I26)</f>
        <v>21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ht="18" x14ac:dyDescent="0.35">
      <c r="A27" s="27">
        <v>15</v>
      </c>
      <c r="B27" s="24" t="s">
        <v>20</v>
      </c>
      <c r="C27" s="52" t="s">
        <v>77</v>
      </c>
      <c r="D27" s="51"/>
      <c r="E27" s="51">
        <v>5</v>
      </c>
      <c r="F27" s="51">
        <v>3</v>
      </c>
      <c r="G27" s="51">
        <v>4</v>
      </c>
      <c r="H27" s="51">
        <v>3</v>
      </c>
      <c r="I27" s="51"/>
      <c r="J27" s="51">
        <f>SUM(D27:I27)</f>
        <v>15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18" x14ac:dyDescent="0.35">
      <c r="A28" s="27">
        <v>16</v>
      </c>
      <c r="B28" s="24" t="s">
        <v>20</v>
      </c>
      <c r="C28" s="52" t="s">
        <v>44</v>
      </c>
      <c r="D28" s="51"/>
      <c r="E28" s="51">
        <v>3</v>
      </c>
      <c r="F28" s="51"/>
      <c r="G28" s="51">
        <v>3</v>
      </c>
      <c r="H28" s="51">
        <v>4</v>
      </c>
      <c r="I28" s="51">
        <v>2</v>
      </c>
      <c r="J28" s="51">
        <f>SUM(D28:I28)</f>
        <v>12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ht="18" x14ac:dyDescent="0.35">
      <c r="A29" s="27">
        <v>17</v>
      </c>
      <c r="B29" s="24" t="s">
        <v>20</v>
      </c>
      <c r="C29" s="52" t="s">
        <v>83</v>
      </c>
      <c r="D29" s="51">
        <v>1</v>
      </c>
      <c r="E29" s="51">
        <v>1</v>
      </c>
      <c r="F29" s="51">
        <v>6</v>
      </c>
      <c r="G29" s="51">
        <v>2</v>
      </c>
      <c r="H29" s="51">
        <v>1</v>
      </c>
      <c r="I29" s="51"/>
      <c r="J29" s="51">
        <f>SUM(D29:I29)</f>
        <v>11</v>
      </c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ht="18" x14ac:dyDescent="0.35">
      <c r="A30" s="27">
        <v>18</v>
      </c>
      <c r="B30" s="24" t="s">
        <v>20</v>
      </c>
      <c r="C30" s="52" t="s">
        <v>21</v>
      </c>
      <c r="D30" s="51">
        <v>9</v>
      </c>
      <c r="E30" s="51"/>
      <c r="F30" s="51"/>
      <c r="G30" s="51"/>
      <c r="H30" s="51"/>
      <c r="I30" s="51"/>
      <c r="J30" s="51">
        <f>SUM(D30:I30)</f>
        <v>9</v>
      </c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pans="1:20" ht="18" x14ac:dyDescent="0.35">
      <c r="A31" s="27">
        <v>19</v>
      </c>
      <c r="B31" s="24" t="s">
        <v>20</v>
      </c>
      <c r="C31" s="52" t="s">
        <v>88</v>
      </c>
      <c r="D31" s="51"/>
      <c r="E31" s="51">
        <v>2</v>
      </c>
      <c r="F31" s="51"/>
      <c r="G31" s="51">
        <v>1</v>
      </c>
      <c r="H31" s="51">
        <v>2</v>
      </c>
      <c r="I31" s="51">
        <v>1</v>
      </c>
      <c r="J31" s="51">
        <f>SUM(D31:I31)</f>
        <v>6</v>
      </c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0" ht="18" x14ac:dyDescent="0.35">
      <c r="A32" s="27">
        <v>20</v>
      </c>
      <c r="B32" s="24" t="s">
        <v>20</v>
      </c>
      <c r="C32" s="52" t="s">
        <v>86</v>
      </c>
      <c r="D32" s="51"/>
      <c r="E32" s="51"/>
      <c r="F32" s="51">
        <v>2</v>
      </c>
      <c r="G32" s="51"/>
      <c r="H32" s="51"/>
      <c r="I32" s="51"/>
      <c r="J32" s="51">
        <f>SUM(D32:I32)</f>
        <v>2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1:20" ht="18" x14ac:dyDescent="0.35">
      <c r="A33" s="27">
        <v>21</v>
      </c>
      <c r="B33" s="24" t="s">
        <v>20</v>
      </c>
      <c r="C33" s="52" t="s">
        <v>45</v>
      </c>
      <c r="D33" s="51"/>
      <c r="E33" s="51"/>
      <c r="F33" s="51">
        <v>1</v>
      </c>
      <c r="G33" s="51"/>
      <c r="H33" s="51"/>
      <c r="I33" s="51"/>
      <c r="J33" s="51">
        <f>SUM(D33:I33)</f>
        <v>1</v>
      </c>
      <c r="K33" s="51"/>
      <c r="L33" s="51"/>
      <c r="M33" s="51"/>
      <c r="N33" s="51"/>
      <c r="O33" s="51"/>
      <c r="P33" s="51"/>
      <c r="Q33" s="51"/>
      <c r="R33" s="51"/>
      <c r="S33" s="51"/>
      <c r="T33" s="51"/>
    </row>
  </sheetData>
  <sortState xmlns:xlrd2="http://schemas.microsoft.com/office/spreadsheetml/2017/richdata2" ref="C13:J33">
    <sortCondition descending="1" ref="J13:J33"/>
  </sortState>
  <phoneticPr fontId="11" type="noConversion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"/>
  <sheetViews>
    <sheetView zoomScaleNormal="100" workbookViewId="0">
      <selection activeCell="C25" sqref="C25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  <col min="13" max="13" width="9.33203125" customWidth="1"/>
  </cols>
  <sheetData>
    <row r="1" spans="1:13" x14ac:dyDescent="0.3">
      <c r="A1" s="12" t="s">
        <v>35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  <c r="M1" s="55" t="s">
        <v>38</v>
      </c>
    </row>
    <row r="2" spans="1:13" x14ac:dyDescent="0.3">
      <c r="A2" s="8">
        <v>1</v>
      </c>
      <c r="B2" s="10" t="s">
        <v>13</v>
      </c>
      <c r="C2" s="1" t="s">
        <v>18</v>
      </c>
      <c r="D2" s="1">
        <v>153</v>
      </c>
      <c r="E2" s="1">
        <v>159</v>
      </c>
      <c r="F2" s="58">
        <v>204</v>
      </c>
      <c r="G2" s="1">
        <v>195</v>
      </c>
      <c r="H2" s="1">
        <v>157</v>
      </c>
      <c r="I2" s="1">
        <f>SUM(Tabela44[[#This Row],[I gra]:[V gra]])</f>
        <v>868</v>
      </c>
      <c r="J2" s="3">
        <f>Tabela44[[#This Row],[Suma bez HDCP]]/5</f>
        <v>173.6</v>
      </c>
      <c r="K2" s="1">
        <v>40</v>
      </c>
      <c r="L2" s="1">
        <f>Tabela44[[#This Row],[Suma bez HDCP]]+Tabela44[[#This Row],[HDCP]]</f>
        <v>908</v>
      </c>
      <c r="M2" s="20">
        <v>14</v>
      </c>
    </row>
    <row r="3" spans="1:13" x14ac:dyDescent="0.3">
      <c r="A3" s="8">
        <v>2</v>
      </c>
      <c r="B3" s="10" t="s">
        <v>13</v>
      </c>
      <c r="C3" s="1" t="s">
        <v>48</v>
      </c>
      <c r="D3" s="1">
        <v>134</v>
      </c>
      <c r="E3" s="1">
        <v>159</v>
      </c>
      <c r="F3" s="58">
        <v>203</v>
      </c>
      <c r="G3" s="1">
        <v>180</v>
      </c>
      <c r="H3" s="1">
        <v>215</v>
      </c>
      <c r="I3" s="1">
        <f>SUM(Tabela44[[#This Row],[I gra]:[V gra]])</f>
        <v>891</v>
      </c>
      <c r="J3" s="3">
        <f>Tabela44[[#This Row],[Suma bez HDCP]]/5</f>
        <v>178.2</v>
      </c>
      <c r="K3" s="1">
        <v>0</v>
      </c>
      <c r="L3" s="1">
        <f>Tabela44[[#This Row],[Suma bez HDCP]]+Tabela44[[#This Row],[HDCP]]</f>
        <v>891</v>
      </c>
      <c r="M3" s="20">
        <v>10</v>
      </c>
    </row>
    <row r="4" spans="1:13" x14ac:dyDescent="0.3">
      <c r="A4" s="8">
        <v>3</v>
      </c>
      <c r="B4" s="10" t="s">
        <v>13</v>
      </c>
      <c r="C4" s="1" t="s">
        <v>15</v>
      </c>
      <c r="D4" s="1">
        <v>168</v>
      </c>
      <c r="E4" s="1">
        <v>174</v>
      </c>
      <c r="F4" s="58">
        <v>234</v>
      </c>
      <c r="G4" s="1">
        <v>143</v>
      </c>
      <c r="H4" s="1">
        <v>165</v>
      </c>
      <c r="I4" s="1">
        <f>SUM(Tabela44[[#This Row],[I gra]:[V gra]])</f>
        <v>884</v>
      </c>
      <c r="J4" s="3">
        <f>Tabela44[[#This Row],[Suma bez HDCP]]/5</f>
        <v>176.8</v>
      </c>
      <c r="K4" s="1">
        <v>0</v>
      </c>
      <c r="L4" s="1">
        <f>Tabela44[[#This Row],[Suma bez HDCP]]+Tabela44[[#This Row],[HDCP]]</f>
        <v>884</v>
      </c>
      <c r="M4" s="20">
        <v>7</v>
      </c>
    </row>
    <row r="5" spans="1:13" x14ac:dyDescent="0.3">
      <c r="A5" s="8">
        <v>4</v>
      </c>
      <c r="B5" s="10" t="s">
        <v>13</v>
      </c>
      <c r="C5" s="1" t="s">
        <v>40</v>
      </c>
      <c r="D5" s="1">
        <v>174</v>
      </c>
      <c r="E5" s="1">
        <v>176</v>
      </c>
      <c r="F5" s="58">
        <v>211</v>
      </c>
      <c r="G5" s="1">
        <v>155</v>
      </c>
      <c r="H5" s="1">
        <v>164</v>
      </c>
      <c r="I5" s="1">
        <f>SUM(Tabela44[[#This Row],[I gra]:[V gra]])</f>
        <v>880</v>
      </c>
      <c r="J5" s="3">
        <f>Tabela44[[#This Row],[Suma bez HDCP]]/5</f>
        <v>176</v>
      </c>
      <c r="K5" s="1">
        <v>0</v>
      </c>
      <c r="L5" s="1">
        <f>Tabela44[[#This Row],[Suma bez HDCP]]+Tabela44[[#This Row],[HDCP]]</f>
        <v>880</v>
      </c>
      <c r="M5" s="20">
        <v>5</v>
      </c>
    </row>
    <row r="6" spans="1:13" x14ac:dyDescent="0.3">
      <c r="A6" s="8">
        <v>5</v>
      </c>
      <c r="B6" s="10" t="s">
        <v>13</v>
      </c>
      <c r="C6" s="1" t="s">
        <v>47</v>
      </c>
      <c r="D6" s="1">
        <v>178</v>
      </c>
      <c r="E6" s="1">
        <v>166</v>
      </c>
      <c r="F6" s="1">
        <v>182</v>
      </c>
      <c r="G6" s="1">
        <v>144</v>
      </c>
      <c r="H6" s="1">
        <v>140</v>
      </c>
      <c r="I6" s="1">
        <f>SUM(Tabela44[[#This Row],[I gra]:[V gra]])</f>
        <v>810</v>
      </c>
      <c r="J6" s="3">
        <f>Tabela44[[#This Row],[Suma bez HDCP]]/5</f>
        <v>162</v>
      </c>
      <c r="K6" s="1">
        <v>0</v>
      </c>
      <c r="L6" s="1">
        <f>Tabela44[[#This Row],[Suma bez HDCP]]+Tabela44[[#This Row],[HDCP]]</f>
        <v>810</v>
      </c>
      <c r="M6" s="20">
        <v>4</v>
      </c>
    </row>
    <row r="7" spans="1:13" x14ac:dyDescent="0.3">
      <c r="A7" s="8">
        <v>6</v>
      </c>
      <c r="B7" s="10" t="s">
        <v>13</v>
      </c>
      <c r="C7" s="1" t="s">
        <v>28</v>
      </c>
      <c r="D7" s="1">
        <v>158</v>
      </c>
      <c r="E7" s="1">
        <v>154</v>
      </c>
      <c r="F7" s="1">
        <v>145</v>
      </c>
      <c r="G7" s="1">
        <v>111</v>
      </c>
      <c r="H7" s="1">
        <v>165</v>
      </c>
      <c r="I7" s="1">
        <f>SUM(Tabela44[[#This Row],[I gra]:[V gra]])</f>
        <v>733</v>
      </c>
      <c r="J7" s="3">
        <f>Tabela44[[#This Row],[Suma bez HDCP]]/5</f>
        <v>146.6</v>
      </c>
      <c r="K7" s="1">
        <v>0</v>
      </c>
      <c r="L7" s="1">
        <f>Tabela44[[#This Row],[Suma bez HDCP]]+Tabela44[[#This Row],[HDCP]]</f>
        <v>733</v>
      </c>
      <c r="M7" s="20">
        <v>3</v>
      </c>
    </row>
    <row r="8" spans="1:13" x14ac:dyDescent="0.3">
      <c r="A8" s="8">
        <v>7</v>
      </c>
      <c r="B8" s="10" t="s">
        <v>13</v>
      </c>
      <c r="C8" s="1" t="s">
        <v>42</v>
      </c>
      <c r="D8" s="1">
        <v>115</v>
      </c>
      <c r="E8" s="1">
        <v>173</v>
      </c>
      <c r="F8" s="1">
        <v>126</v>
      </c>
      <c r="G8" s="1">
        <v>169</v>
      </c>
      <c r="H8" s="1">
        <v>145</v>
      </c>
      <c r="I8" s="1">
        <f>SUM(Tabela44[[#This Row],[I gra]:[V gra]])</f>
        <v>728</v>
      </c>
      <c r="J8" s="3">
        <f>Tabela44[[#This Row],[Suma bez HDCP]]/5</f>
        <v>145.6</v>
      </c>
      <c r="K8" s="1">
        <v>0</v>
      </c>
      <c r="L8" s="1">
        <f>Tabela44[[#This Row],[Suma bez HDCP]]+Tabela44[[#This Row],[HDCP]]</f>
        <v>728</v>
      </c>
      <c r="M8" s="20">
        <v>2</v>
      </c>
    </row>
    <row r="9" spans="1:13" x14ac:dyDescent="0.3">
      <c r="A9" s="8">
        <v>8</v>
      </c>
      <c r="B9" s="1" t="s">
        <v>13</v>
      </c>
      <c r="C9" s="1" t="s">
        <v>11</v>
      </c>
      <c r="D9" s="1">
        <v>135</v>
      </c>
      <c r="E9" s="1">
        <v>148</v>
      </c>
      <c r="F9" s="1">
        <v>146</v>
      </c>
      <c r="G9" s="1">
        <v>155</v>
      </c>
      <c r="H9" s="1">
        <v>143</v>
      </c>
      <c r="I9" s="1">
        <f>SUM(Tabela44[[#This Row],[I gra]:[V gra]])</f>
        <v>727</v>
      </c>
      <c r="J9" s="3">
        <f>Tabela44[[#This Row],[Suma bez HDCP]]/5</f>
        <v>145.4</v>
      </c>
      <c r="K9" s="1">
        <v>0</v>
      </c>
      <c r="L9" s="1">
        <f>Tabela44[[#This Row],[Suma bez HDCP]]+Tabela44[[#This Row],[HDCP]]</f>
        <v>727</v>
      </c>
      <c r="M9" s="20">
        <v>1</v>
      </c>
    </row>
    <row r="10" spans="1:13" x14ac:dyDescent="0.3">
      <c r="A10" s="13" t="s">
        <v>35</v>
      </c>
      <c r="B10" s="6" t="s">
        <v>12</v>
      </c>
      <c r="C10" s="6" t="s">
        <v>10</v>
      </c>
      <c r="D10" s="6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7" t="s">
        <v>8</v>
      </c>
      <c r="K10" s="6" t="s">
        <v>6</v>
      </c>
      <c r="L10" s="6" t="s">
        <v>7</v>
      </c>
      <c r="M10" s="54" t="s">
        <v>7</v>
      </c>
    </row>
    <row r="11" spans="1:13" x14ac:dyDescent="0.3">
      <c r="A11" s="11">
        <v>1</v>
      </c>
      <c r="B11" s="10" t="s">
        <v>20</v>
      </c>
      <c r="C11" s="1" t="s">
        <v>61</v>
      </c>
      <c r="D11" s="1">
        <v>136</v>
      </c>
      <c r="E11" s="1">
        <v>184</v>
      </c>
      <c r="F11" s="1">
        <v>168</v>
      </c>
      <c r="G11" s="1">
        <v>181</v>
      </c>
      <c r="H11" s="1">
        <v>149</v>
      </c>
      <c r="I11" s="1">
        <f>SUM(Tabela467[[#This Row],[I gra]:[V gra]])</f>
        <v>818</v>
      </c>
      <c r="J11" s="3">
        <f>Tabela467[[#This Row],[Suma bez HDCP]]/5</f>
        <v>163.6</v>
      </c>
      <c r="K11" s="1">
        <v>0</v>
      </c>
      <c r="L11" s="1">
        <f>Tabela467[[#This Row],[Suma bez HDCP]]+Tabela467[[#This Row],[HDCP]]</f>
        <v>818</v>
      </c>
      <c r="M11" s="20">
        <v>21</v>
      </c>
    </row>
    <row r="12" spans="1:13" x14ac:dyDescent="0.3">
      <c r="A12" s="11">
        <v>2</v>
      </c>
      <c r="B12" s="10" t="s">
        <v>20</v>
      </c>
      <c r="C12" s="1" t="s">
        <v>22</v>
      </c>
      <c r="D12" s="1">
        <v>178</v>
      </c>
      <c r="E12" s="1">
        <v>151</v>
      </c>
      <c r="F12" s="1">
        <v>130</v>
      </c>
      <c r="G12" s="1">
        <v>160</v>
      </c>
      <c r="H12" s="1">
        <v>133</v>
      </c>
      <c r="I12" s="1">
        <f>SUM(Tabela467[[#This Row],[I gra]:[V gra]])</f>
        <v>752</v>
      </c>
      <c r="J12" s="3">
        <f>Tabela467[[#This Row],[Suma bez HDCP]]/5</f>
        <v>150.4</v>
      </c>
      <c r="K12" s="1">
        <v>40</v>
      </c>
      <c r="L12" s="1">
        <f>Tabela467[[#This Row],[Suma bez HDCP]]+Tabela467[[#This Row],[HDCP]]</f>
        <v>792</v>
      </c>
      <c r="M12" s="20">
        <v>17</v>
      </c>
    </row>
    <row r="13" spans="1:13" x14ac:dyDescent="0.3">
      <c r="A13" s="11">
        <v>3</v>
      </c>
      <c r="B13" s="10" t="s">
        <v>20</v>
      </c>
      <c r="C13" s="1" t="s">
        <v>43</v>
      </c>
      <c r="D13" s="1">
        <v>194</v>
      </c>
      <c r="E13" s="1">
        <v>155</v>
      </c>
      <c r="F13" s="1">
        <v>168</v>
      </c>
      <c r="G13" s="1">
        <v>121</v>
      </c>
      <c r="H13" s="1">
        <v>139</v>
      </c>
      <c r="I13" s="1">
        <f>SUM(Tabela467[[#This Row],[I gra]:[V gra]])</f>
        <v>777</v>
      </c>
      <c r="J13" s="3">
        <f>Tabela467[[#This Row],[Suma bez HDCP]]/5</f>
        <v>155.4</v>
      </c>
      <c r="K13" s="1">
        <v>0</v>
      </c>
      <c r="L13" s="1">
        <f>Tabela467[[#This Row],[Suma bez HDCP]]+Tabela467[[#This Row],[HDCP]]</f>
        <v>777</v>
      </c>
      <c r="M13" s="20">
        <v>14</v>
      </c>
    </row>
    <row r="14" spans="1:13" x14ac:dyDescent="0.3">
      <c r="A14" s="11">
        <v>4</v>
      </c>
      <c r="B14" s="10" t="s">
        <v>20</v>
      </c>
      <c r="C14" s="1" t="s">
        <v>73</v>
      </c>
      <c r="D14" s="1">
        <v>109</v>
      </c>
      <c r="E14" s="1">
        <v>233</v>
      </c>
      <c r="F14" s="1">
        <v>140</v>
      </c>
      <c r="G14" s="1">
        <v>147</v>
      </c>
      <c r="H14" s="1">
        <v>138</v>
      </c>
      <c r="I14" s="1">
        <f>SUM(Tabela467[[#This Row],[I gra]:[V gra]])</f>
        <v>767</v>
      </c>
      <c r="J14" s="3">
        <f>Tabela467[[#This Row],[Suma bez HDCP]]/5</f>
        <v>153.4</v>
      </c>
      <c r="K14" s="1">
        <v>0</v>
      </c>
      <c r="L14" s="1">
        <f>Tabela467[[#This Row],[Suma bez HDCP]]+Tabela467[[#This Row],[HDCP]]</f>
        <v>767</v>
      </c>
      <c r="M14" s="20">
        <v>12</v>
      </c>
    </row>
    <row r="15" spans="1:13" x14ac:dyDescent="0.3">
      <c r="A15" s="11">
        <v>5</v>
      </c>
      <c r="B15" s="10" t="s">
        <v>20</v>
      </c>
      <c r="C15" s="1" t="s">
        <v>34</v>
      </c>
      <c r="D15" s="1">
        <v>139</v>
      </c>
      <c r="E15" s="1">
        <v>167</v>
      </c>
      <c r="F15" s="1">
        <v>151</v>
      </c>
      <c r="G15" s="1">
        <v>158</v>
      </c>
      <c r="H15" s="1">
        <v>109</v>
      </c>
      <c r="I15" s="1">
        <f>SUM(Tabela467[[#This Row],[I gra]:[V gra]])</f>
        <v>724</v>
      </c>
      <c r="J15" s="3">
        <f>Tabela467[[#This Row],[Suma bez HDCP]]/5</f>
        <v>144.80000000000001</v>
      </c>
      <c r="K15" s="1">
        <v>40</v>
      </c>
      <c r="L15" s="1">
        <f>Tabela467[[#This Row],[Suma bez HDCP]]+Tabela467[[#This Row],[HDCP]]</f>
        <v>764</v>
      </c>
      <c r="M15" s="20">
        <v>11</v>
      </c>
    </row>
    <row r="16" spans="1:13" x14ac:dyDescent="0.3">
      <c r="A16" s="11">
        <v>6</v>
      </c>
      <c r="B16" s="10" t="s">
        <v>20</v>
      </c>
      <c r="C16" s="1" t="s">
        <v>82</v>
      </c>
      <c r="D16" s="1">
        <v>134</v>
      </c>
      <c r="E16" s="1">
        <v>137</v>
      </c>
      <c r="F16" s="1">
        <v>128</v>
      </c>
      <c r="G16" s="1">
        <v>119</v>
      </c>
      <c r="H16" s="1">
        <v>190</v>
      </c>
      <c r="I16" s="57">
        <f>SUM(Tabela467[[#This Row],[I gra]:[V gra]])</f>
        <v>708</v>
      </c>
      <c r="J16" s="3">
        <f>Tabela467[[#This Row],[Suma bez HDCP]]/5</f>
        <v>141.6</v>
      </c>
      <c r="K16" s="1">
        <v>40</v>
      </c>
      <c r="L16" s="57">
        <f>Tabela467[[#This Row],[Suma bez HDCP]]+Tabela467[[#This Row],[HDCP]]</f>
        <v>748</v>
      </c>
      <c r="M16" s="20">
        <v>10</v>
      </c>
    </row>
    <row r="17" spans="1:13" x14ac:dyDescent="0.3">
      <c r="A17" s="11">
        <v>7</v>
      </c>
      <c r="B17" s="10" t="s">
        <v>20</v>
      </c>
      <c r="C17" s="1" t="s">
        <v>76</v>
      </c>
      <c r="D17" s="1">
        <v>135</v>
      </c>
      <c r="E17" s="1">
        <v>135</v>
      </c>
      <c r="F17" s="1">
        <v>140</v>
      </c>
      <c r="G17" s="1">
        <v>110</v>
      </c>
      <c r="H17" s="1">
        <v>186</v>
      </c>
      <c r="I17" s="1">
        <f>SUM(Tabela467[[#This Row],[I gra]:[V gra]])</f>
        <v>706</v>
      </c>
      <c r="J17" s="3">
        <f>Tabela467[[#This Row],[Suma bez HDCP]]/5</f>
        <v>141.19999999999999</v>
      </c>
      <c r="K17" s="1">
        <v>0</v>
      </c>
      <c r="L17" s="1">
        <f>Tabela467[[#This Row],[Suma bez HDCP]]+Tabela467[[#This Row],[HDCP]]</f>
        <v>706</v>
      </c>
      <c r="M17" s="20">
        <v>9</v>
      </c>
    </row>
    <row r="18" spans="1:13" x14ac:dyDescent="0.3">
      <c r="A18" s="11">
        <v>8</v>
      </c>
      <c r="B18" s="10" t="s">
        <v>20</v>
      </c>
      <c r="C18" s="1" t="s">
        <v>25</v>
      </c>
      <c r="D18" s="1">
        <v>103</v>
      </c>
      <c r="E18" s="1">
        <v>120</v>
      </c>
      <c r="F18" s="1">
        <v>123</v>
      </c>
      <c r="G18" s="1">
        <v>145</v>
      </c>
      <c r="H18" s="1">
        <v>176</v>
      </c>
      <c r="I18" s="1">
        <f>SUM(Tabela467[[#This Row],[I gra]:[V gra]])</f>
        <v>667</v>
      </c>
      <c r="J18" s="3">
        <f>Tabela467[[#This Row],[Suma bez HDCP]]/5</f>
        <v>133.4</v>
      </c>
      <c r="K18" s="1">
        <v>0</v>
      </c>
      <c r="L18" s="1">
        <f>Tabela467[[#This Row],[Suma bez HDCP]]+Tabela467[[#This Row],[HDCP]]</f>
        <v>667</v>
      </c>
      <c r="M18" s="20">
        <v>8</v>
      </c>
    </row>
    <row r="19" spans="1:13" x14ac:dyDescent="0.3">
      <c r="A19" s="11">
        <v>9</v>
      </c>
      <c r="B19" s="10" t="s">
        <v>20</v>
      </c>
      <c r="C19" s="1" t="s">
        <v>75</v>
      </c>
      <c r="D19" s="1">
        <v>137</v>
      </c>
      <c r="E19" s="1">
        <v>118</v>
      </c>
      <c r="F19" s="1">
        <v>93</v>
      </c>
      <c r="G19" s="1">
        <v>129</v>
      </c>
      <c r="H19" s="1">
        <v>139</v>
      </c>
      <c r="I19" s="1">
        <f>SUM(Tabela467[[#This Row],[I gra]:[V gra]])</f>
        <v>616</v>
      </c>
      <c r="J19" s="3">
        <f>Tabela467[[#This Row],[Suma bez HDCP]]/5</f>
        <v>123.2</v>
      </c>
      <c r="K19" s="1">
        <v>40</v>
      </c>
      <c r="L19" s="1">
        <f>Tabela467[[#This Row],[Suma bez HDCP]]+Tabela467[[#This Row],[HDCP]]</f>
        <v>656</v>
      </c>
      <c r="M19" s="20">
        <v>7</v>
      </c>
    </row>
    <row r="20" spans="1:13" x14ac:dyDescent="0.3">
      <c r="A20" s="11">
        <v>10</v>
      </c>
      <c r="B20" s="10" t="s">
        <v>20</v>
      </c>
      <c r="C20" s="1" t="s">
        <v>46</v>
      </c>
      <c r="D20" s="1">
        <v>111</v>
      </c>
      <c r="E20" s="1">
        <v>120</v>
      </c>
      <c r="F20" s="1">
        <v>115</v>
      </c>
      <c r="G20" s="1">
        <v>138</v>
      </c>
      <c r="H20" s="1">
        <v>147</v>
      </c>
      <c r="I20" s="1">
        <f>SUM(Tabela467[[#This Row],[I gra]:[V gra]])</f>
        <v>631</v>
      </c>
      <c r="J20" s="3">
        <f>Tabela467[[#This Row],[Suma bez HDCP]]/5</f>
        <v>126.2</v>
      </c>
      <c r="K20" s="1">
        <v>0</v>
      </c>
      <c r="L20" s="1">
        <f>Tabela467[[#This Row],[Suma bez HDCP]]+Tabela467[[#This Row],[HDCP]]</f>
        <v>631</v>
      </c>
      <c r="M20" s="20">
        <v>6</v>
      </c>
    </row>
    <row r="21" spans="1:13" x14ac:dyDescent="0.3">
      <c r="A21" s="11">
        <v>11</v>
      </c>
      <c r="B21" s="1" t="s">
        <v>20</v>
      </c>
      <c r="C21" s="1" t="s">
        <v>77</v>
      </c>
      <c r="D21" s="1">
        <v>122</v>
      </c>
      <c r="E21" s="1">
        <v>128</v>
      </c>
      <c r="F21" s="1">
        <v>116</v>
      </c>
      <c r="G21" s="1">
        <v>134</v>
      </c>
      <c r="H21" s="1">
        <v>110</v>
      </c>
      <c r="I21" s="57">
        <f>SUM(Tabela467[[#This Row],[I gra]:[V gra]])</f>
        <v>610</v>
      </c>
      <c r="J21" s="3">
        <f>Tabela467[[#This Row],[Suma bez HDCP]]/5</f>
        <v>122</v>
      </c>
      <c r="K21" s="1">
        <v>0</v>
      </c>
      <c r="L21" s="57">
        <f>Tabela467[[#This Row],[Suma bez HDCP]]+Tabela467[[#This Row],[HDCP]]</f>
        <v>610</v>
      </c>
      <c r="M21" s="20">
        <v>5</v>
      </c>
    </row>
    <row r="22" spans="1:13" x14ac:dyDescent="0.3">
      <c r="A22" s="11">
        <v>12</v>
      </c>
      <c r="B22" s="10" t="s">
        <v>20</v>
      </c>
      <c r="C22" s="1" t="s">
        <v>71</v>
      </c>
      <c r="D22" s="1">
        <v>110</v>
      </c>
      <c r="E22" s="1">
        <v>156</v>
      </c>
      <c r="F22" s="1">
        <v>101</v>
      </c>
      <c r="G22" s="1">
        <v>146</v>
      </c>
      <c r="H22" s="1">
        <v>89</v>
      </c>
      <c r="I22" s="1">
        <f>SUM(Tabela467[[#This Row],[I gra]:[V gra]])</f>
        <v>602</v>
      </c>
      <c r="J22" s="3">
        <f>Tabela467[[#This Row],[Suma bez HDCP]]/5</f>
        <v>120.4</v>
      </c>
      <c r="K22" s="1">
        <v>0</v>
      </c>
      <c r="L22" s="1">
        <f>Tabela467[[#This Row],[Suma bez HDCP]]+Tabela467[[#This Row],[HDCP]]</f>
        <v>602</v>
      </c>
      <c r="M22" s="20">
        <v>4</v>
      </c>
    </row>
    <row r="23" spans="1:13" x14ac:dyDescent="0.3">
      <c r="A23" s="11">
        <v>13</v>
      </c>
      <c r="B23" s="10" t="s">
        <v>20</v>
      </c>
      <c r="C23" s="1" t="s">
        <v>44</v>
      </c>
      <c r="D23" s="1">
        <v>116</v>
      </c>
      <c r="E23" s="1">
        <v>117</v>
      </c>
      <c r="F23" s="1">
        <v>95</v>
      </c>
      <c r="G23" s="1">
        <v>109</v>
      </c>
      <c r="H23" s="1">
        <v>116</v>
      </c>
      <c r="I23" s="1">
        <f>SUM(Tabela467[[#This Row],[I gra]:[V gra]])</f>
        <v>553</v>
      </c>
      <c r="J23" s="3">
        <f>Tabela467[[#This Row],[Suma bez HDCP]]/5</f>
        <v>110.6</v>
      </c>
      <c r="K23" s="1">
        <v>40</v>
      </c>
      <c r="L23" s="1">
        <f>Tabela467[[#This Row],[Suma bez HDCP]]+Tabela467[[#This Row],[HDCP]]</f>
        <v>593</v>
      </c>
      <c r="M23" s="20">
        <v>3</v>
      </c>
    </row>
    <row r="24" spans="1:13" x14ac:dyDescent="0.3">
      <c r="A24" s="11">
        <v>14</v>
      </c>
      <c r="B24" s="10" t="s">
        <v>20</v>
      </c>
      <c r="C24" s="1" t="s">
        <v>84</v>
      </c>
      <c r="D24" s="1">
        <v>85</v>
      </c>
      <c r="E24" s="1">
        <v>102</v>
      </c>
      <c r="F24" s="1">
        <v>99</v>
      </c>
      <c r="G24" s="1">
        <v>131</v>
      </c>
      <c r="H24" s="1">
        <v>104</v>
      </c>
      <c r="I24" s="1">
        <f>SUM(Tabela467[[#This Row],[I gra]:[V gra]])</f>
        <v>521</v>
      </c>
      <c r="J24" s="3">
        <f>Tabela467[[#This Row],[Suma bez HDCP]]/5</f>
        <v>104.2</v>
      </c>
      <c r="K24" s="1">
        <v>0</v>
      </c>
      <c r="L24" s="1">
        <f>Tabela467[[#This Row],[Suma bez HDCP]]+Tabela467[[#This Row],[HDCP]]</f>
        <v>521</v>
      </c>
      <c r="M24" s="20">
        <v>2</v>
      </c>
    </row>
    <row r="25" spans="1:13" x14ac:dyDescent="0.3">
      <c r="A25" s="11">
        <v>15</v>
      </c>
      <c r="B25" s="10" t="s">
        <v>20</v>
      </c>
      <c r="C25" s="1" t="s">
        <v>83</v>
      </c>
      <c r="D25" s="1">
        <v>77</v>
      </c>
      <c r="E25" s="1">
        <v>126</v>
      </c>
      <c r="F25" s="1">
        <v>57</v>
      </c>
      <c r="G25" s="1">
        <v>53</v>
      </c>
      <c r="H25" s="1">
        <v>63</v>
      </c>
      <c r="I25" s="57">
        <f>SUM(Tabela467[[#This Row],[I gra]:[V gra]])</f>
        <v>376</v>
      </c>
      <c r="J25" s="3">
        <f>Tabela467[[#This Row],[Suma bez HDCP]]/5</f>
        <v>75.2</v>
      </c>
      <c r="K25" s="1">
        <v>0</v>
      </c>
      <c r="L25" s="57">
        <f>Tabela467[[#This Row],[Suma bez HDCP]]+Tabela467[[#This Row],[HDCP]]</f>
        <v>376</v>
      </c>
      <c r="M25" s="20">
        <v>1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"/>
  <sheetViews>
    <sheetView topLeftCell="A16" zoomScaleNormal="100" workbookViewId="0">
      <selection activeCell="H40" sqref="H40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x14ac:dyDescent="0.3">
      <c r="A1" s="12" t="s">
        <v>35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</row>
    <row r="2" spans="1:12" x14ac:dyDescent="0.3">
      <c r="A2" s="8">
        <v>1</v>
      </c>
      <c r="B2" s="10" t="s">
        <v>13</v>
      </c>
      <c r="C2" s="1" t="s">
        <v>9</v>
      </c>
      <c r="D2" s="20">
        <v>203</v>
      </c>
      <c r="E2" s="20">
        <v>187</v>
      </c>
      <c r="F2" s="20">
        <v>210</v>
      </c>
      <c r="G2" s="20">
        <v>181</v>
      </c>
      <c r="H2" s="20">
        <v>212</v>
      </c>
      <c r="I2" s="20">
        <f>SUM(Tabela448[[#This Row],[I gra]:[V gra]])</f>
        <v>993</v>
      </c>
      <c r="J2" s="21">
        <f>Tabela448[[#This Row],[Suma bez HDCP]]/5</f>
        <v>198.6</v>
      </c>
      <c r="K2" s="20">
        <v>0</v>
      </c>
      <c r="L2" s="20">
        <f>Tabela448[[#This Row],[Suma bez HDCP]]+Tabela448[[#This Row],[HDCP]]</f>
        <v>993</v>
      </c>
    </row>
    <row r="3" spans="1:12" x14ac:dyDescent="0.3">
      <c r="A3" s="8">
        <v>2</v>
      </c>
      <c r="B3" s="10" t="s">
        <v>13</v>
      </c>
      <c r="C3" s="1" t="s">
        <v>18</v>
      </c>
      <c r="D3" s="20">
        <v>173</v>
      </c>
      <c r="E3" s="20">
        <v>183</v>
      </c>
      <c r="F3" s="20">
        <v>198</v>
      </c>
      <c r="G3" s="20">
        <v>184</v>
      </c>
      <c r="H3" s="20">
        <v>179</v>
      </c>
      <c r="I3" s="20">
        <f>SUM(Tabela448[[#This Row],[I gra]:[V gra]])</f>
        <v>917</v>
      </c>
      <c r="J3" s="21">
        <f>Tabela448[[#This Row],[Suma bez HDCP]]/5</f>
        <v>183.4</v>
      </c>
      <c r="K3" s="20">
        <v>40</v>
      </c>
      <c r="L3" s="20">
        <f>Tabela448[[#This Row],[Suma bez HDCP]]+Tabela448[[#This Row],[HDCP]]</f>
        <v>957</v>
      </c>
    </row>
    <row r="4" spans="1:12" x14ac:dyDescent="0.3">
      <c r="A4" s="8">
        <v>3</v>
      </c>
      <c r="B4" s="10" t="s">
        <v>13</v>
      </c>
      <c r="C4" s="1" t="s">
        <v>16</v>
      </c>
      <c r="D4" s="20">
        <v>182</v>
      </c>
      <c r="E4" s="20">
        <v>136</v>
      </c>
      <c r="F4" s="20">
        <v>214</v>
      </c>
      <c r="G4" s="20">
        <v>183</v>
      </c>
      <c r="H4" s="20">
        <v>162</v>
      </c>
      <c r="I4" s="20">
        <f>SUM(Tabela448[[#This Row],[I gra]:[V gra]])</f>
        <v>877</v>
      </c>
      <c r="J4" s="21">
        <f>Tabela448[[#This Row],[Suma bez HDCP]]/5</f>
        <v>175.4</v>
      </c>
      <c r="K4" s="20">
        <v>0</v>
      </c>
      <c r="L4" s="20">
        <f>Tabela448[[#This Row],[Suma bez HDCP]]+Tabela448[[#This Row],[HDCP]]</f>
        <v>877</v>
      </c>
    </row>
    <row r="5" spans="1:12" x14ac:dyDescent="0.3">
      <c r="A5" s="8">
        <v>4</v>
      </c>
      <c r="B5" s="10" t="s">
        <v>13</v>
      </c>
      <c r="C5" s="1" t="s">
        <v>41</v>
      </c>
      <c r="D5" s="20">
        <v>128</v>
      </c>
      <c r="E5" s="20">
        <v>183</v>
      </c>
      <c r="F5" s="20">
        <v>176</v>
      </c>
      <c r="G5" s="20">
        <v>171</v>
      </c>
      <c r="H5" s="20">
        <v>201</v>
      </c>
      <c r="I5" s="20">
        <f>SUM(Tabela448[[#This Row],[I gra]:[V gra]])</f>
        <v>859</v>
      </c>
      <c r="J5" s="21">
        <f>Tabela448[[#This Row],[Suma bez HDCP]]/5</f>
        <v>171.8</v>
      </c>
      <c r="K5" s="20">
        <v>0</v>
      </c>
      <c r="L5" s="20">
        <f>Tabela448[[#This Row],[Suma bez HDCP]]+Tabela448[[#This Row],[HDCP]]</f>
        <v>859</v>
      </c>
    </row>
    <row r="6" spans="1:12" x14ac:dyDescent="0.3">
      <c r="A6" s="8">
        <v>5</v>
      </c>
      <c r="B6" s="10" t="s">
        <v>13</v>
      </c>
      <c r="C6" s="1" t="s">
        <v>40</v>
      </c>
      <c r="D6" s="20">
        <v>186</v>
      </c>
      <c r="E6" s="20">
        <v>154</v>
      </c>
      <c r="F6" s="20">
        <v>215</v>
      </c>
      <c r="G6" s="20">
        <v>125</v>
      </c>
      <c r="H6" s="20">
        <v>177</v>
      </c>
      <c r="I6" s="20">
        <f>SUM(Tabela448[[#This Row],[I gra]:[V gra]])</f>
        <v>857</v>
      </c>
      <c r="J6" s="21">
        <f>Tabela448[[#This Row],[Suma bez HDCP]]/5</f>
        <v>171.4</v>
      </c>
      <c r="K6" s="20">
        <v>0</v>
      </c>
      <c r="L6" s="20">
        <f>Tabela448[[#This Row],[Suma bez HDCP]]+Tabela448[[#This Row],[HDCP]]</f>
        <v>857</v>
      </c>
    </row>
    <row r="7" spans="1:12" x14ac:dyDescent="0.3">
      <c r="A7" s="8">
        <v>6</v>
      </c>
      <c r="B7" s="10" t="s">
        <v>13</v>
      </c>
      <c r="C7" s="1" t="s">
        <v>15</v>
      </c>
      <c r="D7" s="20">
        <v>173</v>
      </c>
      <c r="E7" s="20">
        <v>185</v>
      </c>
      <c r="F7" s="20">
        <v>222</v>
      </c>
      <c r="G7" s="20">
        <v>135</v>
      </c>
      <c r="H7" s="20">
        <v>140</v>
      </c>
      <c r="I7" s="20">
        <f>SUM(Tabela448[[#This Row],[I gra]:[V gra]])</f>
        <v>855</v>
      </c>
      <c r="J7" s="21">
        <f>Tabela448[[#This Row],[Suma bez HDCP]]/5</f>
        <v>171</v>
      </c>
      <c r="K7" s="20">
        <v>0</v>
      </c>
      <c r="L7" s="20">
        <f>Tabela448[[#This Row],[Suma bez HDCP]]+Tabela448[[#This Row],[HDCP]]</f>
        <v>855</v>
      </c>
    </row>
    <row r="8" spans="1:12" x14ac:dyDescent="0.3">
      <c r="A8" s="8">
        <v>7</v>
      </c>
      <c r="B8" s="10" t="s">
        <v>13</v>
      </c>
      <c r="C8" s="1" t="s">
        <v>28</v>
      </c>
      <c r="D8" s="20">
        <v>121</v>
      </c>
      <c r="E8" s="20">
        <v>133</v>
      </c>
      <c r="F8" s="20">
        <v>174</v>
      </c>
      <c r="G8" s="20">
        <v>170</v>
      </c>
      <c r="H8" s="20">
        <v>173</v>
      </c>
      <c r="I8" s="20">
        <f>SUM(Tabela448[[#This Row],[I gra]:[V gra]])</f>
        <v>771</v>
      </c>
      <c r="J8" s="21">
        <f>Tabela448[[#This Row],[Suma bez HDCP]]/5</f>
        <v>154.19999999999999</v>
      </c>
      <c r="K8" s="20">
        <v>0</v>
      </c>
      <c r="L8" s="20">
        <f>Tabela448[[#This Row],[Suma bez HDCP]]+Tabela448[[#This Row],[HDCP]]</f>
        <v>771</v>
      </c>
    </row>
    <row r="9" spans="1:12" x14ac:dyDescent="0.3">
      <c r="A9" s="8">
        <v>8</v>
      </c>
      <c r="B9" s="10" t="s">
        <v>13</v>
      </c>
      <c r="C9" s="1" t="s">
        <v>42</v>
      </c>
      <c r="D9" s="20">
        <v>166</v>
      </c>
      <c r="E9" s="20">
        <v>181</v>
      </c>
      <c r="F9" s="20">
        <v>156</v>
      </c>
      <c r="G9" s="20">
        <v>117</v>
      </c>
      <c r="H9" s="20">
        <v>137</v>
      </c>
      <c r="I9" s="20">
        <f>SUM(Tabela448[[#This Row],[I gra]:[V gra]])</f>
        <v>757</v>
      </c>
      <c r="J9" s="21">
        <f>Tabela448[[#This Row],[Suma bez HDCP]]/5</f>
        <v>151.4</v>
      </c>
      <c r="K9" s="20">
        <v>0</v>
      </c>
      <c r="L9" s="20">
        <f>Tabela448[[#This Row],[Suma bez HDCP]]+Tabela448[[#This Row],[HDCP]]</f>
        <v>757</v>
      </c>
    </row>
    <row r="10" spans="1:12" x14ac:dyDescent="0.3">
      <c r="A10" s="8">
        <v>9</v>
      </c>
      <c r="B10" s="1" t="s">
        <v>13</v>
      </c>
      <c r="C10" s="1" t="s">
        <v>11</v>
      </c>
      <c r="D10" s="20">
        <v>160</v>
      </c>
      <c r="E10" s="20">
        <v>160</v>
      </c>
      <c r="F10" s="20">
        <v>128</v>
      </c>
      <c r="G10" s="20">
        <v>140</v>
      </c>
      <c r="H10" s="20">
        <v>157</v>
      </c>
      <c r="I10" s="20">
        <f>SUM(Tabela448[[#This Row],[I gra]:[V gra]])</f>
        <v>745</v>
      </c>
      <c r="J10" s="21">
        <f>Tabela448[[#This Row],[Suma bez HDCP]]/5</f>
        <v>149</v>
      </c>
      <c r="K10" s="20">
        <v>0</v>
      </c>
      <c r="L10" s="20">
        <f>Tabela448[[#This Row],[Suma bez HDCP]]+Tabela448[[#This Row],[HDCP]]</f>
        <v>745</v>
      </c>
    </row>
    <row r="11" spans="1:12" x14ac:dyDescent="0.3">
      <c r="A11" s="8">
        <v>11</v>
      </c>
      <c r="B11" s="1" t="s">
        <v>13</v>
      </c>
      <c r="C11" s="1" t="s">
        <v>29</v>
      </c>
      <c r="D11" s="20"/>
      <c r="E11" s="20"/>
      <c r="F11" s="20"/>
      <c r="G11" s="20"/>
      <c r="H11" s="20"/>
      <c r="I11" s="20">
        <f>SUM(Tabela448[[#This Row],[I gra]:[V gra]])</f>
        <v>0</v>
      </c>
      <c r="J11" s="21">
        <f>Tabela448[[#This Row],[Suma bez HDCP]]/5</f>
        <v>0</v>
      </c>
      <c r="K11" s="20">
        <v>40</v>
      </c>
      <c r="L11" s="20">
        <f>Tabela448[[#This Row],[Suma bez HDCP]]+Tabela448[[#This Row],[HDCP]]</f>
        <v>40</v>
      </c>
    </row>
    <row r="12" spans="1:12" x14ac:dyDescent="0.3">
      <c r="A12" s="8">
        <v>12</v>
      </c>
      <c r="B12" s="1" t="s">
        <v>13</v>
      </c>
      <c r="C12" s="1" t="s">
        <v>17</v>
      </c>
      <c r="D12" s="20"/>
      <c r="E12" s="20"/>
      <c r="F12" s="20"/>
      <c r="G12" s="20"/>
      <c r="H12" s="20"/>
      <c r="I12" s="20">
        <f>SUM(Tabela448[[#This Row],[I gra]:[V gra]])</f>
        <v>0</v>
      </c>
      <c r="J12" s="21">
        <f>Tabela448[[#This Row],[Suma bez HDCP]]/5</f>
        <v>0</v>
      </c>
      <c r="K12" s="20">
        <v>40</v>
      </c>
      <c r="L12" s="20">
        <f>Tabela448[[#This Row],[Suma bez HDCP]]+Tabela448[[#This Row],[HDCP]]</f>
        <v>40</v>
      </c>
    </row>
    <row r="13" spans="1:12" x14ac:dyDescent="0.3">
      <c r="A13" s="8">
        <v>13</v>
      </c>
      <c r="B13" s="1" t="s">
        <v>13</v>
      </c>
      <c r="C13" s="1" t="s">
        <v>27</v>
      </c>
      <c r="D13" s="20"/>
      <c r="E13" s="20"/>
      <c r="F13" s="20"/>
      <c r="G13" s="20"/>
      <c r="H13" s="20"/>
      <c r="I13" s="20">
        <f>SUM(Tabela448[[#This Row],[I gra]:[V gra]])</f>
        <v>0</v>
      </c>
      <c r="J13" s="21">
        <f>Tabela448[[#This Row],[Suma bez HDCP]]/5</f>
        <v>0</v>
      </c>
      <c r="K13" s="20">
        <v>0</v>
      </c>
      <c r="L13" s="20">
        <f>Tabela448[[#This Row],[Suma bez HDCP]]+Tabela448[[#This Row],[HDCP]]</f>
        <v>0</v>
      </c>
    </row>
    <row r="14" spans="1:12" x14ac:dyDescent="0.3">
      <c r="A14" s="8">
        <v>14</v>
      </c>
      <c r="B14" s="1" t="s">
        <v>13</v>
      </c>
      <c r="C14" s="1" t="s">
        <v>19</v>
      </c>
      <c r="D14" s="20"/>
      <c r="E14" s="20"/>
      <c r="F14" s="20"/>
      <c r="G14" s="20"/>
      <c r="H14" s="20"/>
      <c r="I14" s="20">
        <f>SUM(Tabela448[[#This Row],[I gra]:[V gra]])</f>
        <v>0</v>
      </c>
      <c r="J14" s="21">
        <f>Tabela448[[#This Row],[Suma bez HDCP]]/5</f>
        <v>0</v>
      </c>
      <c r="K14" s="20">
        <v>0</v>
      </c>
      <c r="L14" s="20">
        <f>Tabela448[[#This Row],[Suma bez HDCP]]+Tabela448[[#This Row],[HDCP]]</f>
        <v>0</v>
      </c>
    </row>
    <row r="15" spans="1:12" x14ac:dyDescent="0.3">
      <c r="A15" s="8">
        <v>15</v>
      </c>
      <c r="B15" s="1" t="s">
        <v>13</v>
      </c>
      <c r="C15" s="1" t="s">
        <v>14</v>
      </c>
      <c r="D15" s="20"/>
      <c r="E15" s="20"/>
      <c r="F15" s="20"/>
      <c r="G15" s="20"/>
      <c r="H15" s="20"/>
      <c r="I15" s="20">
        <f>SUM(Tabela448[[#This Row],[I gra]:[V gra]])</f>
        <v>0</v>
      </c>
      <c r="J15" s="21">
        <f>Tabela448[[#This Row],[Suma bez HDCP]]/5</f>
        <v>0</v>
      </c>
      <c r="K15" s="20">
        <v>0</v>
      </c>
      <c r="L15" s="20">
        <f>Tabela448[[#This Row],[Suma bez HDCP]]+Tabela448[[#This Row],[HDCP]]</f>
        <v>0</v>
      </c>
    </row>
    <row r="16" spans="1:12" x14ac:dyDescent="0.3">
      <c r="A16" s="8">
        <v>16</v>
      </c>
      <c r="B16" s="1" t="s">
        <v>13</v>
      </c>
      <c r="C16" s="1" t="s">
        <v>30</v>
      </c>
      <c r="D16" s="20"/>
      <c r="E16" s="20"/>
      <c r="F16" s="20"/>
      <c r="G16" s="20"/>
      <c r="H16" s="20"/>
      <c r="I16" s="20">
        <f>SUM(Tabela448[[#This Row],[I gra]:[V gra]])</f>
        <v>0</v>
      </c>
      <c r="J16" s="21">
        <f>Tabela448[[#This Row],[Suma bez HDCP]]/5</f>
        <v>0</v>
      </c>
      <c r="K16" s="20">
        <v>0</v>
      </c>
      <c r="L16" s="20">
        <f>Tabela448[[#This Row],[Suma bez HDCP]]+Tabela448[[#This Row],[HDCP]]</f>
        <v>0</v>
      </c>
    </row>
    <row r="17" spans="1:12" x14ac:dyDescent="0.3">
      <c r="A17" s="8">
        <v>17</v>
      </c>
      <c r="B17" s="1" t="s">
        <v>13</v>
      </c>
      <c r="C17" s="1" t="s">
        <v>31</v>
      </c>
      <c r="D17" s="20"/>
      <c r="E17" s="20"/>
      <c r="F17" s="20"/>
      <c r="G17" s="20"/>
      <c r="H17" s="20"/>
      <c r="I17" s="20">
        <f>SUM(Tabela448[[#This Row],[I gra]:[V gra]])</f>
        <v>0</v>
      </c>
      <c r="J17" s="21">
        <f>Tabela448[[#This Row],[Suma bez HDCP]]/5</f>
        <v>0</v>
      </c>
      <c r="K17" s="20">
        <v>0</v>
      </c>
      <c r="L17" s="20">
        <f>Tabela448[[#This Row],[Suma bez HDCP]]+Tabela448[[#This Row],[HDCP]]</f>
        <v>0</v>
      </c>
    </row>
    <row r="18" spans="1:12" x14ac:dyDescent="0.3">
      <c r="A18" s="8">
        <v>18</v>
      </c>
      <c r="B18" s="1" t="s">
        <v>13</v>
      </c>
      <c r="C18" s="1"/>
      <c r="D18" s="20"/>
      <c r="E18" s="20"/>
      <c r="F18" s="20"/>
      <c r="G18" s="20"/>
      <c r="H18" s="20"/>
      <c r="I18" s="20">
        <f>SUM(Tabela448[[#This Row],[I gra]:[V gra]])</f>
        <v>0</v>
      </c>
      <c r="J18" s="21">
        <f>Tabela448[[#This Row],[Suma bez HDCP]]/5</f>
        <v>0</v>
      </c>
      <c r="K18" s="20">
        <v>0</v>
      </c>
      <c r="L18" s="20">
        <f>Tabela448[[#This Row],[Suma bez HDCP]]+Tabela448[[#This Row],[HDCP]]</f>
        <v>0</v>
      </c>
    </row>
    <row r="19" spans="1:12" x14ac:dyDescent="0.3">
      <c r="A19" s="9"/>
    </row>
    <row r="20" spans="1:12" x14ac:dyDescent="0.3">
      <c r="A20" s="13" t="s">
        <v>35</v>
      </c>
      <c r="B20" s="6" t="s">
        <v>12</v>
      </c>
      <c r="C20" s="6" t="s">
        <v>10</v>
      </c>
      <c r="D20" s="6" t="s">
        <v>0</v>
      </c>
      <c r="E20" s="6" t="s">
        <v>1</v>
      </c>
      <c r="F20" s="6" t="s">
        <v>2</v>
      </c>
      <c r="G20" s="6" t="s">
        <v>3</v>
      </c>
      <c r="H20" s="6" t="s">
        <v>4</v>
      </c>
      <c r="I20" s="6" t="s">
        <v>5</v>
      </c>
      <c r="J20" s="7" t="s">
        <v>8</v>
      </c>
      <c r="K20" s="6" t="s">
        <v>6</v>
      </c>
      <c r="L20" s="6" t="s">
        <v>7</v>
      </c>
    </row>
    <row r="21" spans="1:12" x14ac:dyDescent="0.3">
      <c r="A21" s="11">
        <v>1</v>
      </c>
      <c r="B21" s="10" t="s">
        <v>20</v>
      </c>
      <c r="C21" s="1" t="s">
        <v>76</v>
      </c>
      <c r="D21" s="20">
        <v>200</v>
      </c>
      <c r="E21" s="20">
        <v>177</v>
      </c>
      <c r="F21" s="20">
        <v>210</v>
      </c>
      <c r="G21" s="20">
        <v>160</v>
      </c>
      <c r="H21" s="20">
        <v>186</v>
      </c>
      <c r="I21" s="20">
        <f>SUM(Tabela4679[[#This Row],[I gra]:[V gra]])</f>
        <v>933</v>
      </c>
      <c r="J21" s="21">
        <f>Tabela4679[[#This Row],[Suma bez HDCP]]/5</f>
        <v>186.6</v>
      </c>
      <c r="K21" s="20">
        <v>0</v>
      </c>
      <c r="L21" s="20">
        <f>Tabela4679[[#This Row],[Suma bez HDCP]]+Tabela4679[[#This Row],[HDCP]]</f>
        <v>933</v>
      </c>
    </row>
    <row r="22" spans="1:12" x14ac:dyDescent="0.3">
      <c r="A22" s="11">
        <v>2</v>
      </c>
      <c r="B22" s="10" t="s">
        <v>20</v>
      </c>
      <c r="C22" s="1" t="s">
        <v>43</v>
      </c>
      <c r="D22" s="20">
        <v>192</v>
      </c>
      <c r="E22" s="20">
        <v>211</v>
      </c>
      <c r="F22" s="20">
        <v>151</v>
      </c>
      <c r="G22" s="20">
        <v>159</v>
      </c>
      <c r="H22" s="20">
        <v>176</v>
      </c>
      <c r="I22" s="20">
        <f>SUM(Tabela4679[[#This Row],[I gra]:[V gra]])</f>
        <v>889</v>
      </c>
      <c r="J22" s="21">
        <f>Tabela4679[[#This Row],[Suma bez HDCP]]/5</f>
        <v>177.8</v>
      </c>
      <c r="K22" s="20">
        <v>0</v>
      </c>
      <c r="L22" s="20">
        <f>Tabela4679[[#This Row],[Suma bez HDCP]]+Tabela4679[[#This Row],[HDCP]]</f>
        <v>889</v>
      </c>
    </row>
    <row r="23" spans="1:12" x14ac:dyDescent="0.3">
      <c r="A23" s="11">
        <v>3</v>
      </c>
      <c r="B23" s="10" t="s">
        <v>20</v>
      </c>
      <c r="C23" s="1" t="s">
        <v>61</v>
      </c>
      <c r="D23" s="20">
        <v>204</v>
      </c>
      <c r="E23" s="20">
        <v>209</v>
      </c>
      <c r="F23" s="20">
        <v>147</v>
      </c>
      <c r="G23" s="20">
        <v>148</v>
      </c>
      <c r="H23" s="20">
        <v>172</v>
      </c>
      <c r="I23" s="20">
        <f>SUM(Tabela4679[[#This Row],[I gra]:[V gra]])</f>
        <v>880</v>
      </c>
      <c r="J23" s="21">
        <f>Tabela4679[[#This Row],[Suma bez HDCP]]/5</f>
        <v>176</v>
      </c>
      <c r="K23" s="20">
        <v>0</v>
      </c>
      <c r="L23" s="20">
        <f>Tabela4679[[#This Row],[Suma bez HDCP]]+Tabela4679[[#This Row],[HDCP]]</f>
        <v>880</v>
      </c>
    </row>
    <row r="24" spans="1:12" x14ac:dyDescent="0.3">
      <c r="A24" s="11">
        <v>4</v>
      </c>
      <c r="B24" s="10" t="s">
        <v>20</v>
      </c>
      <c r="C24" s="1" t="s">
        <v>73</v>
      </c>
      <c r="D24" s="20">
        <v>175</v>
      </c>
      <c r="E24" s="20">
        <v>177</v>
      </c>
      <c r="F24" s="20">
        <v>159</v>
      </c>
      <c r="G24" s="20">
        <v>170</v>
      </c>
      <c r="H24" s="20">
        <v>185</v>
      </c>
      <c r="I24" s="20">
        <f>SUM(Tabela4679[[#This Row],[I gra]:[V gra]])</f>
        <v>866</v>
      </c>
      <c r="J24" s="21">
        <f>Tabela4679[[#This Row],[Suma bez HDCP]]/5</f>
        <v>173.2</v>
      </c>
      <c r="K24" s="20">
        <v>0</v>
      </c>
      <c r="L24" s="20">
        <f>Tabela4679[[#This Row],[Suma bez HDCP]]+Tabela4679[[#This Row],[HDCP]]</f>
        <v>866</v>
      </c>
    </row>
    <row r="25" spans="1:12" x14ac:dyDescent="0.3">
      <c r="A25" s="11">
        <v>5</v>
      </c>
      <c r="B25" s="10" t="s">
        <v>20</v>
      </c>
      <c r="C25" s="1" t="s">
        <v>58</v>
      </c>
      <c r="D25" s="20">
        <v>142</v>
      </c>
      <c r="E25" s="20">
        <v>198</v>
      </c>
      <c r="F25" s="20">
        <v>149</v>
      </c>
      <c r="G25" s="20">
        <v>152</v>
      </c>
      <c r="H25" s="20">
        <v>155</v>
      </c>
      <c r="I25" s="20">
        <f>SUM(Tabela4679[[#This Row],[I gra]:[V gra]])</f>
        <v>796</v>
      </c>
      <c r="J25" s="21">
        <f>Tabela4679[[#This Row],[Suma bez HDCP]]/5</f>
        <v>159.19999999999999</v>
      </c>
      <c r="K25" s="20">
        <v>40</v>
      </c>
      <c r="L25" s="20">
        <f>Tabela4679[[#This Row],[Suma bez HDCP]]+Tabela4679[[#This Row],[HDCP]]</f>
        <v>836</v>
      </c>
    </row>
    <row r="26" spans="1:12" x14ac:dyDescent="0.3">
      <c r="A26" s="11">
        <v>6</v>
      </c>
      <c r="B26" s="10" t="s">
        <v>20</v>
      </c>
      <c r="C26" s="1" t="s">
        <v>85</v>
      </c>
      <c r="D26" s="20">
        <v>126</v>
      </c>
      <c r="E26" s="20">
        <v>163</v>
      </c>
      <c r="F26" s="20">
        <v>186</v>
      </c>
      <c r="G26" s="20">
        <v>169</v>
      </c>
      <c r="H26" s="20">
        <v>163</v>
      </c>
      <c r="I26" s="53">
        <f>SUM(Tabela4679[[#This Row],[I gra]:[V gra]])</f>
        <v>807</v>
      </c>
      <c r="J26" s="21">
        <f>Tabela4679[[#This Row],[Suma bez HDCP]]/5</f>
        <v>161.4</v>
      </c>
      <c r="K26" s="20">
        <v>0</v>
      </c>
      <c r="L26" s="53">
        <f>Tabela4679[[#This Row],[Suma bez HDCP]]+Tabela4679[[#This Row],[HDCP]]</f>
        <v>807</v>
      </c>
    </row>
    <row r="27" spans="1:12" x14ac:dyDescent="0.3">
      <c r="A27" s="11">
        <v>7</v>
      </c>
      <c r="B27" s="10" t="s">
        <v>20</v>
      </c>
      <c r="C27" s="1" t="s">
        <v>82</v>
      </c>
      <c r="D27" s="20">
        <v>152</v>
      </c>
      <c r="E27" s="20">
        <v>157</v>
      </c>
      <c r="F27" s="20">
        <v>128</v>
      </c>
      <c r="G27" s="20">
        <v>164</v>
      </c>
      <c r="H27" s="20">
        <v>145</v>
      </c>
      <c r="I27" s="20">
        <f>SUM(Tabela4679[[#This Row],[I gra]:[V gra]])</f>
        <v>746</v>
      </c>
      <c r="J27" s="21">
        <f>Tabela4679[[#This Row],[Suma bez HDCP]]/5</f>
        <v>149.19999999999999</v>
      </c>
      <c r="K27" s="20">
        <v>40</v>
      </c>
      <c r="L27" s="20">
        <f>Tabela4679[[#This Row],[Suma bez HDCP]]+Tabela4679[[#This Row],[HDCP]]</f>
        <v>786</v>
      </c>
    </row>
    <row r="28" spans="1:12" x14ac:dyDescent="0.3">
      <c r="A28" s="11">
        <v>8</v>
      </c>
      <c r="B28" s="10" t="s">
        <v>20</v>
      </c>
      <c r="C28" s="1" t="s">
        <v>71</v>
      </c>
      <c r="D28" s="20">
        <v>116</v>
      </c>
      <c r="E28" s="20">
        <v>219</v>
      </c>
      <c r="F28" s="20">
        <v>106</v>
      </c>
      <c r="G28" s="20">
        <v>199</v>
      </c>
      <c r="H28" s="20">
        <v>141</v>
      </c>
      <c r="I28" s="20">
        <f>SUM(Tabela4679[[#This Row],[I gra]:[V gra]])</f>
        <v>781</v>
      </c>
      <c r="J28" s="21">
        <f>Tabela4679[[#This Row],[Suma bez HDCP]]/5</f>
        <v>156.19999999999999</v>
      </c>
      <c r="K28" s="20">
        <v>0</v>
      </c>
      <c r="L28" s="20">
        <f>Tabela4679[[#This Row],[Suma bez HDCP]]+Tabela4679[[#This Row],[HDCP]]</f>
        <v>781</v>
      </c>
    </row>
    <row r="29" spans="1:12" x14ac:dyDescent="0.3">
      <c r="A29" s="11">
        <v>9</v>
      </c>
      <c r="B29" s="10" t="s">
        <v>20</v>
      </c>
      <c r="C29" s="1" t="s">
        <v>22</v>
      </c>
      <c r="D29" s="20">
        <v>128</v>
      </c>
      <c r="E29" s="20">
        <v>154</v>
      </c>
      <c r="F29" s="20">
        <v>143</v>
      </c>
      <c r="G29" s="20">
        <v>151</v>
      </c>
      <c r="H29" s="20">
        <v>156</v>
      </c>
      <c r="I29" s="20">
        <f>SUM(Tabela4679[[#This Row],[I gra]:[V gra]])</f>
        <v>732</v>
      </c>
      <c r="J29" s="21">
        <f>Tabela4679[[#This Row],[Suma bez HDCP]]/5</f>
        <v>146.4</v>
      </c>
      <c r="K29" s="20">
        <v>40</v>
      </c>
      <c r="L29" s="20">
        <f>Tabela4679[[#This Row],[Suma bez HDCP]]+Tabela4679[[#This Row],[HDCP]]</f>
        <v>772</v>
      </c>
    </row>
    <row r="30" spans="1:12" x14ac:dyDescent="0.3">
      <c r="A30" s="11">
        <v>10</v>
      </c>
      <c r="B30" s="10" t="s">
        <v>20</v>
      </c>
      <c r="C30" s="1" t="s">
        <v>83</v>
      </c>
      <c r="D30" s="20">
        <v>118</v>
      </c>
      <c r="E30" s="20">
        <v>127</v>
      </c>
      <c r="F30" s="20">
        <v>157</v>
      </c>
      <c r="G30" s="20">
        <v>158</v>
      </c>
      <c r="H30" s="20">
        <v>69</v>
      </c>
      <c r="I30" s="20">
        <f>SUM(Tabela4679[[#This Row],[I gra]:[V gra]])</f>
        <v>629</v>
      </c>
      <c r="J30" s="21">
        <f>Tabela4679[[#This Row],[Suma bez HDCP]]/5</f>
        <v>125.8</v>
      </c>
      <c r="K30" s="20">
        <v>40</v>
      </c>
      <c r="L30" s="20">
        <f>Tabela4679[[#This Row],[Suma bez HDCP]]+Tabela4679[[#This Row],[HDCP]]</f>
        <v>669</v>
      </c>
    </row>
    <row r="31" spans="1:12" x14ac:dyDescent="0.3">
      <c r="A31" s="11">
        <v>11</v>
      </c>
      <c r="B31" s="10" t="s">
        <v>20</v>
      </c>
      <c r="C31" s="1" t="s">
        <v>25</v>
      </c>
      <c r="D31" s="20">
        <v>129</v>
      </c>
      <c r="E31" s="20">
        <v>132</v>
      </c>
      <c r="F31" s="20">
        <v>143</v>
      </c>
      <c r="G31" s="20">
        <v>114</v>
      </c>
      <c r="H31" s="20">
        <v>128</v>
      </c>
      <c r="I31" s="20">
        <f>SUM(Tabela4679[[#This Row],[I gra]:[V gra]])</f>
        <v>646</v>
      </c>
      <c r="J31" s="21">
        <f>Tabela4679[[#This Row],[Suma bez HDCP]]/5</f>
        <v>129.19999999999999</v>
      </c>
      <c r="K31" s="20">
        <v>0</v>
      </c>
      <c r="L31" s="20">
        <f>Tabela4679[[#This Row],[Suma bez HDCP]]+Tabela4679[[#This Row],[HDCP]]</f>
        <v>646</v>
      </c>
    </row>
    <row r="32" spans="1:12" x14ac:dyDescent="0.3">
      <c r="A32" s="11">
        <v>12</v>
      </c>
      <c r="B32" s="10" t="s">
        <v>20</v>
      </c>
      <c r="C32" s="1" t="s">
        <v>75</v>
      </c>
      <c r="D32" s="20">
        <v>113</v>
      </c>
      <c r="E32" s="20">
        <v>128</v>
      </c>
      <c r="F32" s="20">
        <v>121</v>
      </c>
      <c r="G32" s="20">
        <v>116</v>
      </c>
      <c r="H32" s="20">
        <v>118</v>
      </c>
      <c r="I32" s="20">
        <f>SUM(Tabela4679[[#This Row],[I gra]:[V gra]])</f>
        <v>596</v>
      </c>
      <c r="J32" s="21">
        <f>Tabela4679[[#This Row],[Suma bez HDCP]]/5</f>
        <v>119.2</v>
      </c>
      <c r="K32" s="20">
        <v>40</v>
      </c>
      <c r="L32" s="20">
        <f>Tabela4679[[#This Row],[Suma bez HDCP]]+Tabela4679[[#This Row],[HDCP]]</f>
        <v>636</v>
      </c>
    </row>
    <row r="33" spans="1:12" x14ac:dyDescent="0.3">
      <c r="A33" s="11">
        <v>13</v>
      </c>
      <c r="B33" s="10" t="s">
        <v>20</v>
      </c>
      <c r="C33" s="1" t="s">
        <v>77</v>
      </c>
      <c r="D33" s="20">
        <v>110</v>
      </c>
      <c r="E33" s="20">
        <v>115</v>
      </c>
      <c r="F33" s="20">
        <v>117</v>
      </c>
      <c r="G33" s="20">
        <v>109</v>
      </c>
      <c r="H33" s="20">
        <v>130</v>
      </c>
      <c r="I33" s="20">
        <f>SUM(Tabela4679[[#This Row],[I gra]:[V gra]])</f>
        <v>581</v>
      </c>
      <c r="J33" s="21">
        <f>Tabela4679[[#This Row],[Suma bez HDCP]]/5</f>
        <v>116.2</v>
      </c>
      <c r="K33" s="20">
        <v>0</v>
      </c>
      <c r="L33" s="53">
        <f>Tabela4679[[#This Row],[Suma bez HDCP]]+Tabela4679[[#This Row],[HDCP]]</f>
        <v>581</v>
      </c>
    </row>
    <row r="34" spans="1:12" x14ac:dyDescent="0.3">
      <c r="A34" s="11">
        <v>14</v>
      </c>
      <c r="B34" s="1" t="s">
        <v>20</v>
      </c>
      <c r="C34" s="1" t="s">
        <v>86</v>
      </c>
      <c r="D34" s="20">
        <v>97</v>
      </c>
      <c r="E34" s="20">
        <v>115</v>
      </c>
      <c r="F34" s="20">
        <v>100</v>
      </c>
      <c r="G34" s="20">
        <v>118</v>
      </c>
      <c r="H34" s="20">
        <v>100</v>
      </c>
      <c r="I34" s="20">
        <f>SUM(Tabela4679[[#This Row],[I gra]:[V gra]])</f>
        <v>530</v>
      </c>
      <c r="J34" s="21">
        <f>Tabela4679[[#This Row],[Suma bez HDCP]]/5</f>
        <v>106</v>
      </c>
      <c r="K34" s="20">
        <v>40</v>
      </c>
      <c r="L34" s="20">
        <f>Tabela4679[[#This Row],[Suma bez HDCP]]+Tabela4679[[#This Row],[HDCP]]</f>
        <v>570</v>
      </c>
    </row>
    <row r="35" spans="1:12" x14ac:dyDescent="0.3">
      <c r="A35" s="11">
        <v>15</v>
      </c>
      <c r="B35" s="10" t="s">
        <v>20</v>
      </c>
      <c r="C35" s="1" t="s">
        <v>45</v>
      </c>
      <c r="D35" s="20">
        <v>63</v>
      </c>
      <c r="E35" s="20">
        <v>92</v>
      </c>
      <c r="F35" s="20">
        <v>107</v>
      </c>
      <c r="G35" s="20">
        <v>109</v>
      </c>
      <c r="H35" s="20">
        <v>99</v>
      </c>
      <c r="I35" s="53">
        <f>SUM(Tabela4679[[#This Row],[I gra]:[V gra]])</f>
        <v>470</v>
      </c>
      <c r="J35" s="21">
        <f>Tabela4679[[#This Row],[Suma bez HDCP]]/5</f>
        <v>94</v>
      </c>
      <c r="K35" s="20">
        <v>40</v>
      </c>
      <c r="L35" s="53">
        <f>Tabela4679[[#This Row],[Suma bez HDCP]]+Tabela4679[[#This Row],[HDCP]]</f>
        <v>510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8"/>
  <sheetViews>
    <sheetView topLeftCell="A7" workbookViewId="0">
      <selection activeCell="C20" sqref="C20:C34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x14ac:dyDescent="0.3">
      <c r="A1" s="12" t="s">
        <v>35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</row>
    <row r="2" spans="1:12" x14ac:dyDescent="0.3">
      <c r="A2" s="8">
        <v>1</v>
      </c>
      <c r="B2" s="10" t="s">
        <v>13</v>
      </c>
      <c r="C2" s="1" t="s">
        <v>40</v>
      </c>
      <c r="D2" s="20">
        <v>203</v>
      </c>
      <c r="E2" s="20">
        <v>243</v>
      </c>
      <c r="F2" s="20">
        <v>214</v>
      </c>
      <c r="G2" s="20">
        <v>222</v>
      </c>
      <c r="H2" s="20">
        <v>185</v>
      </c>
      <c r="I2" s="20">
        <f>SUM(Tabela4410[[#This Row],[I gra]:[V gra]])</f>
        <v>1067</v>
      </c>
      <c r="J2" s="21">
        <f>SUM(Tabela4410[[#This Row],[Suma bez HDCP]])/5</f>
        <v>213.4</v>
      </c>
      <c r="K2" s="20">
        <v>0</v>
      </c>
      <c r="L2" s="21">
        <f>SUM(Tabela4410[[#This Row],[Suma bez HDCP]])+Tabela4410[[#This Row],[HDCP]]</f>
        <v>1067</v>
      </c>
    </row>
    <row r="3" spans="1:12" x14ac:dyDescent="0.3">
      <c r="A3" s="8">
        <v>2</v>
      </c>
      <c r="B3" s="10" t="s">
        <v>13</v>
      </c>
      <c r="C3" s="1" t="s">
        <v>9</v>
      </c>
      <c r="D3" s="20">
        <v>234</v>
      </c>
      <c r="E3" s="20">
        <v>216</v>
      </c>
      <c r="F3" s="20">
        <v>187</v>
      </c>
      <c r="G3" s="20">
        <v>182</v>
      </c>
      <c r="H3" s="20">
        <v>177</v>
      </c>
      <c r="I3" s="20">
        <f>SUM(Tabela4410[[#This Row],[I gra]:[V gra]])</f>
        <v>996</v>
      </c>
      <c r="J3" s="21">
        <f>SUM(Tabela4410[[#This Row],[Suma bez HDCP]])/5</f>
        <v>199.2</v>
      </c>
      <c r="K3" s="20">
        <v>0</v>
      </c>
      <c r="L3" s="21">
        <f>SUM(Tabela4410[[#This Row],[Suma bez HDCP]])+Tabela4410[[#This Row],[HDCP]]</f>
        <v>996</v>
      </c>
    </row>
    <row r="4" spans="1:12" x14ac:dyDescent="0.3">
      <c r="A4" s="8">
        <v>3</v>
      </c>
      <c r="B4" s="10" t="s">
        <v>13</v>
      </c>
      <c r="C4" s="1" t="s">
        <v>18</v>
      </c>
      <c r="D4" s="20">
        <v>192</v>
      </c>
      <c r="E4" s="20">
        <v>184</v>
      </c>
      <c r="F4" s="20">
        <v>206</v>
      </c>
      <c r="G4" s="20">
        <v>195</v>
      </c>
      <c r="H4" s="20">
        <v>169</v>
      </c>
      <c r="I4" s="20">
        <f>SUM(Tabela4410[[#This Row],[I gra]:[V gra]])</f>
        <v>946</v>
      </c>
      <c r="J4" s="21">
        <f>SUM(Tabela4410[[#This Row],[Suma bez HDCP]])/5</f>
        <v>189.2</v>
      </c>
      <c r="K4" s="20">
        <v>40</v>
      </c>
      <c r="L4" s="21">
        <f>SUM(Tabela4410[[#This Row],[Suma bez HDCP]])+Tabela4410[[#This Row],[HDCP]]</f>
        <v>986</v>
      </c>
    </row>
    <row r="5" spans="1:12" x14ac:dyDescent="0.3">
      <c r="A5" s="8">
        <v>4</v>
      </c>
      <c r="B5" s="10" t="s">
        <v>13</v>
      </c>
      <c r="C5" s="1" t="s">
        <v>15</v>
      </c>
      <c r="D5" s="20">
        <v>193</v>
      </c>
      <c r="E5" s="20">
        <v>158</v>
      </c>
      <c r="F5" s="20">
        <v>190</v>
      </c>
      <c r="G5" s="20">
        <v>182</v>
      </c>
      <c r="H5" s="20">
        <v>172</v>
      </c>
      <c r="I5" s="20">
        <f>SUM(Tabela4410[[#This Row],[I gra]:[V gra]])</f>
        <v>895</v>
      </c>
      <c r="J5" s="21">
        <f>SUM(Tabela4410[[#This Row],[Suma bez HDCP]])/5</f>
        <v>179</v>
      </c>
      <c r="K5" s="20">
        <v>0</v>
      </c>
      <c r="L5" s="21">
        <f>SUM(Tabela4410[[#This Row],[Suma bez HDCP]])+Tabela4410[[#This Row],[HDCP]]</f>
        <v>895</v>
      </c>
    </row>
    <row r="6" spans="1:12" x14ac:dyDescent="0.3">
      <c r="A6" s="8">
        <v>5</v>
      </c>
      <c r="B6" s="10" t="s">
        <v>13</v>
      </c>
      <c r="C6" s="1" t="s">
        <v>41</v>
      </c>
      <c r="D6" s="20">
        <v>154</v>
      </c>
      <c r="E6" s="20">
        <v>193</v>
      </c>
      <c r="F6" s="20">
        <v>147</v>
      </c>
      <c r="G6" s="20">
        <v>156</v>
      </c>
      <c r="H6" s="20">
        <v>170</v>
      </c>
      <c r="I6" s="20">
        <f>SUM(Tabela4410[[#This Row],[I gra]:[V gra]])</f>
        <v>820</v>
      </c>
      <c r="J6" s="21">
        <f>SUM(Tabela4410[[#This Row],[Suma bez HDCP]])/5</f>
        <v>164</v>
      </c>
      <c r="K6" s="20">
        <v>0</v>
      </c>
      <c r="L6" s="21">
        <f>SUM(Tabela4410[[#This Row],[Suma bez HDCP]])+Tabela4410[[#This Row],[HDCP]]</f>
        <v>820</v>
      </c>
    </row>
    <row r="7" spans="1:12" x14ac:dyDescent="0.3">
      <c r="A7" s="8">
        <v>6</v>
      </c>
      <c r="B7" s="10" t="s">
        <v>13</v>
      </c>
      <c r="C7" s="1" t="s">
        <v>28</v>
      </c>
      <c r="D7" s="20">
        <v>110</v>
      </c>
      <c r="E7" s="20">
        <v>165</v>
      </c>
      <c r="F7" s="20">
        <v>166</v>
      </c>
      <c r="G7" s="20">
        <v>134</v>
      </c>
      <c r="H7" s="20">
        <v>196</v>
      </c>
      <c r="I7" s="20">
        <f>SUM(Tabela4410[[#This Row],[I gra]:[V gra]])</f>
        <v>771</v>
      </c>
      <c r="J7" s="21">
        <f>SUM(Tabela4410[[#This Row],[Suma bez HDCP]])/5</f>
        <v>154.19999999999999</v>
      </c>
      <c r="K7" s="20">
        <v>0</v>
      </c>
      <c r="L7" s="21">
        <f>SUM(Tabela4410[[#This Row],[Suma bez HDCP]])+Tabela4410[[#This Row],[HDCP]]</f>
        <v>771</v>
      </c>
    </row>
    <row r="8" spans="1:12" x14ac:dyDescent="0.3">
      <c r="A8" s="8">
        <v>7</v>
      </c>
      <c r="B8" s="10" t="s">
        <v>13</v>
      </c>
      <c r="C8" s="1" t="s">
        <v>42</v>
      </c>
      <c r="D8" s="20">
        <v>127</v>
      </c>
      <c r="E8" s="20">
        <v>143</v>
      </c>
      <c r="F8" s="20">
        <v>163</v>
      </c>
      <c r="G8" s="20">
        <v>149</v>
      </c>
      <c r="H8" s="20">
        <v>158</v>
      </c>
      <c r="I8" s="20">
        <f>SUM(Tabela4410[[#This Row],[I gra]:[V gra]])</f>
        <v>740</v>
      </c>
      <c r="J8" s="21">
        <f>SUM(Tabela4410[[#This Row],[Suma bez HDCP]])/5</f>
        <v>148</v>
      </c>
      <c r="K8" s="20">
        <v>0</v>
      </c>
      <c r="L8" s="21">
        <f>SUM(Tabela4410[[#This Row],[Suma bez HDCP]])+Tabela4410[[#This Row],[HDCP]]</f>
        <v>740</v>
      </c>
    </row>
    <row r="9" spans="1:12" x14ac:dyDescent="0.3">
      <c r="A9" s="8">
        <v>9</v>
      </c>
      <c r="B9" s="1" t="s">
        <v>13</v>
      </c>
      <c r="C9" s="1" t="s">
        <v>17</v>
      </c>
      <c r="D9" s="20"/>
      <c r="E9" s="20"/>
      <c r="F9" s="20"/>
      <c r="G9" s="20"/>
      <c r="H9" s="20"/>
      <c r="I9" s="20">
        <f>SUM(Tabela4410[[#This Row],[I gra]:[V gra]])</f>
        <v>0</v>
      </c>
      <c r="J9" s="21">
        <f>SUM(Tabela4410[[#This Row],[Suma bez HDCP]])/5</f>
        <v>0</v>
      </c>
      <c r="K9" s="20">
        <v>40</v>
      </c>
      <c r="L9" s="21">
        <f>SUM(Tabela4410[[#This Row],[Suma bez HDCP]])+Tabela4410[[#This Row],[HDCP]]</f>
        <v>40</v>
      </c>
    </row>
    <row r="10" spans="1:12" x14ac:dyDescent="0.3">
      <c r="A10" s="8">
        <v>10</v>
      </c>
      <c r="B10" s="1" t="s">
        <v>13</v>
      </c>
      <c r="C10" s="1" t="s">
        <v>29</v>
      </c>
      <c r="D10" s="20"/>
      <c r="E10" s="20"/>
      <c r="F10" s="20"/>
      <c r="G10" s="20"/>
      <c r="H10" s="20"/>
      <c r="I10" s="20">
        <f>SUM(Tabela4410[[#This Row],[I gra]:[V gra]])</f>
        <v>0</v>
      </c>
      <c r="J10" s="21">
        <f>SUM(Tabela4410[[#This Row],[Suma bez HDCP]])/5</f>
        <v>0</v>
      </c>
      <c r="K10" s="20">
        <v>40</v>
      </c>
      <c r="L10" s="21">
        <f>SUM(Tabela4410[[#This Row],[Suma bez HDCP]])+Tabela4410[[#This Row],[HDCP]]</f>
        <v>40</v>
      </c>
    </row>
    <row r="11" spans="1:12" x14ac:dyDescent="0.3">
      <c r="A11" s="8">
        <v>11</v>
      </c>
      <c r="B11" s="1" t="s">
        <v>13</v>
      </c>
      <c r="C11" s="1" t="s">
        <v>16</v>
      </c>
      <c r="D11" s="20"/>
      <c r="E11" s="20"/>
      <c r="F11" s="20"/>
      <c r="G11" s="20"/>
      <c r="H11" s="20"/>
      <c r="I11" s="20">
        <f>SUM(Tabela4410[[#This Row],[I gra]:[V gra]])</f>
        <v>0</v>
      </c>
      <c r="J11" s="21">
        <f>SUM(Tabela4410[[#This Row],[Suma bez HDCP]])/5</f>
        <v>0</v>
      </c>
      <c r="K11" s="20">
        <v>0</v>
      </c>
      <c r="L11" s="21">
        <f>SUM(Tabela4410[[#This Row],[Suma bez HDCP]])+Tabela4410[[#This Row],[HDCP]]</f>
        <v>0</v>
      </c>
    </row>
    <row r="12" spans="1:12" x14ac:dyDescent="0.3">
      <c r="A12" s="8">
        <v>12</v>
      </c>
      <c r="B12" s="1" t="s">
        <v>13</v>
      </c>
      <c r="C12" s="1" t="s">
        <v>11</v>
      </c>
      <c r="D12" s="20"/>
      <c r="E12" s="20"/>
      <c r="F12" s="20"/>
      <c r="G12" s="20"/>
      <c r="H12" s="20"/>
      <c r="I12" s="20">
        <f>SUM(Tabela4410[[#This Row],[I gra]:[V gra]])</f>
        <v>0</v>
      </c>
      <c r="J12" s="21">
        <f>SUM(Tabela4410[[#This Row],[Suma bez HDCP]])/5</f>
        <v>0</v>
      </c>
      <c r="K12" s="20">
        <v>0</v>
      </c>
      <c r="L12" s="21">
        <f>SUM(Tabela4410[[#This Row],[Suma bez HDCP]])+Tabela4410[[#This Row],[HDCP]]</f>
        <v>0</v>
      </c>
    </row>
    <row r="13" spans="1:12" x14ac:dyDescent="0.3">
      <c r="A13" s="8">
        <v>13</v>
      </c>
      <c r="B13" s="1" t="s">
        <v>13</v>
      </c>
      <c r="C13" s="1" t="s">
        <v>19</v>
      </c>
      <c r="D13" s="20"/>
      <c r="E13" s="20"/>
      <c r="F13" s="20"/>
      <c r="G13" s="20"/>
      <c r="H13" s="20"/>
      <c r="I13" s="20">
        <f>SUM(Tabela4410[[#This Row],[I gra]:[V gra]])</f>
        <v>0</v>
      </c>
      <c r="J13" s="21">
        <f>SUM(Tabela4410[[#This Row],[Suma bez HDCP]])/5</f>
        <v>0</v>
      </c>
      <c r="K13" s="20">
        <v>0</v>
      </c>
      <c r="L13" s="21">
        <f>SUM(Tabela4410[[#This Row],[Suma bez HDCP]])+Tabela4410[[#This Row],[HDCP]]</f>
        <v>0</v>
      </c>
    </row>
    <row r="14" spans="1:12" x14ac:dyDescent="0.3">
      <c r="A14" s="8">
        <v>14</v>
      </c>
      <c r="B14" s="1" t="s">
        <v>13</v>
      </c>
      <c r="C14" s="1" t="s">
        <v>14</v>
      </c>
      <c r="D14" s="20"/>
      <c r="E14" s="20"/>
      <c r="F14" s="20"/>
      <c r="G14" s="20"/>
      <c r="H14" s="20"/>
      <c r="I14" s="20">
        <f>SUM(Tabela4410[[#This Row],[I gra]:[V gra]])</f>
        <v>0</v>
      </c>
      <c r="J14" s="21">
        <f>SUM(Tabela4410[[#This Row],[Suma bez HDCP]])/5</f>
        <v>0</v>
      </c>
      <c r="K14" s="20">
        <v>0</v>
      </c>
      <c r="L14" s="21">
        <f>SUM(Tabela4410[[#This Row],[Suma bez HDCP]])+Tabela4410[[#This Row],[HDCP]]</f>
        <v>0</v>
      </c>
    </row>
    <row r="15" spans="1:12" x14ac:dyDescent="0.3">
      <c r="A15" s="8">
        <v>15</v>
      </c>
      <c r="B15" s="1" t="s">
        <v>13</v>
      </c>
      <c r="C15" s="1" t="s">
        <v>30</v>
      </c>
      <c r="D15" s="20"/>
      <c r="E15" s="20"/>
      <c r="F15" s="20"/>
      <c r="G15" s="20"/>
      <c r="H15" s="20"/>
      <c r="I15" s="20">
        <f>SUM(Tabela4410[[#This Row],[I gra]:[V gra]])</f>
        <v>0</v>
      </c>
      <c r="J15" s="21">
        <f>SUM(Tabela4410[[#This Row],[Suma bez HDCP]])/5</f>
        <v>0</v>
      </c>
      <c r="K15" s="20">
        <v>0</v>
      </c>
      <c r="L15" s="21">
        <f>SUM(Tabela4410[[#This Row],[Suma bez HDCP]])+Tabela4410[[#This Row],[HDCP]]</f>
        <v>0</v>
      </c>
    </row>
    <row r="16" spans="1:12" x14ac:dyDescent="0.3">
      <c r="A16" s="8">
        <v>16</v>
      </c>
      <c r="B16" s="1" t="s">
        <v>13</v>
      </c>
      <c r="C16" s="1" t="s">
        <v>31</v>
      </c>
      <c r="D16" s="20"/>
      <c r="E16" s="20"/>
      <c r="F16" s="20"/>
      <c r="G16" s="20"/>
      <c r="H16" s="20"/>
      <c r="I16" s="20">
        <f>SUM(Tabela4410[[#This Row],[I gra]:[V gra]])</f>
        <v>0</v>
      </c>
      <c r="J16" s="21">
        <f>SUM(Tabela4410[[#This Row],[Suma bez HDCP]])/5</f>
        <v>0</v>
      </c>
      <c r="K16" s="20">
        <v>0</v>
      </c>
      <c r="L16" s="21">
        <f>SUM(Tabela4410[[#This Row],[Suma bez HDCP]])+Tabela4410[[#This Row],[HDCP]]</f>
        <v>0</v>
      </c>
    </row>
    <row r="17" spans="1:12" x14ac:dyDescent="0.3">
      <c r="A17" s="8">
        <v>17</v>
      </c>
      <c r="B17" s="1" t="s">
        <v>13</v>
      </c>
      <c r="C17" s="1" t="s">
        <v>27</v>
      </c>
      <c r="D17" s="20"/>
      <c r="E17" s="20"/>
      <c r="F17" s="20"/>
      <c r="G17" s="20"/>
      <c r="H17" s="20"/>
      <c r="I17" s="20">
        <f>SUM(Tabela4410[[#This Row],[I gra]:[V gra]])</f>
        <v>0</v>
      </c>
      <c r="J17" s="21">
        <f>SUM(Tabela4410[[#This Row],[Suma bez HDCP]])/5</f>
        <v>0</v>
      </c>
      <c r="K17" s="20">
        <v>0</v>
      </c>
      <c r="L17" s="21">
        <f>SUM(Tabela4410[[#This Row],[Suma bez HDCP]])+Tabela4410[[#This Row],[HDCP]]</f>
        <v>0</v>
      </c>
    </row>
    <row r="18" spans="1:12" x14ac:dyDescent="0.3">
      <c r="A18" s="9"/>
    </row>
    <row r="19" spans="1:12" x14ac:dyDescent="0.3">
      <c r="A19" s="13" t="s">
        <v>35</v>
      </c>
      <c r="B19" s="6" t="s">
        <v>12</v>
      </c>
      <c r="C19" s="6" t="s">
        <v>10</v>
      </c>
      <c r="D19" s="6" t="s">
        <v>0</v>
      </c>
      <c r="E19" s="6" t="s">
        <v>1</v>
      </c>
      <c r="F19" s="6" t="s">
        <v>2</v>
      </c>
      <c r="G19" s="6" t="s">
        <v>3</v>
      </c>
      <c r="H19" s="6" t="s">
        <v>4</v>
      </c>
      <c r="I19" s="6" t="s">
        <v>5</v>
      </c>
      <c r="J19" s="7" t="s">
        <v>8</v>
      </c>
      <c r="K19" s="6" t="s">
        <v>6</v>
      </c>
      <c r="L19" s="6" t="s">
        <v>7</v>
      </c>
    </row>
    <row r="20" spans="1:12" x14ac:dyDescent="0.3">
      <c r="A20" s="11">
        <v>1</v>
      </c>
      <c r="B20" s="10" t="s">
        <v>20</v>
      </c>
      <c r="C20" s="1" t="s">
        <v>22</v>
      </c>
      <c r="D20" s="20">
        <v>190</v>
      </c>
      <c r="E20" s="20">
        <v>145</v>
      </c>
      <c r="F20" s="20">
        <v>129</v>
      </c>
      <c r="G20" s="20">
        <v>185</v>
      </c>
      <c r="H20" s="20">
        <v>189</v>
      </c>
      <c r="I20" s="20">
        <f>SUM(Tabela46711[[#This Row],[I gra]:[V gra]])</f>
        <v>838</v>
      </c>
      <c r="J20" s="21">
        <f>SUM(Tabela46711[[#This Row],[Suma bez HDCP]])/5</f>
        <v>167.6</v>
      </c>
      <c r="K20" s="20">
        <v>40</v>
      </c>
      <c r="L20" s="20">
        <f>Tabela46711[[#This Row],[Suma bez HDCP]]+Tabela46711[[#This Row],[HDCP]]</f>
        <v>878</v>
      </c>
    </row>
    <row r="21" spans="1:12" x14ac:dyDescent="0.3">
      <c r="A21" s="11">
        <v>2</v>
      </c>
      <c r="B21" s="10" t="s">
        <v>20</v>
      </c>
      <c r="C21" s="1" t="s">
        <v>82</v>
      </c>
      <c r="D21" s="20">
        <v>163</v>
      </c>
      <c r="E21" s="20">
        <v>196</v>
      </c>
      <c r="F21" s="20">
        <v>153</v>
      </c>
      <c r="G21" s="20">
        <v>169</v>
      </c>
      <c r="H21" s="20">
        <v>121</v>
      </c>
      <c r="I21" s="20">
        <f>SUM(Tabela46711[[#This Row],[I gra]:[V gra]])</f>
        <v>802</v>
      </c>
      <c r="J21" s="21">
        <f>SUM(Tabela46711[[#This Row],[Suma bez HDCP]])/5</f>
        <v>160.4</v>
      </c>
      <c r="K21" s="20">
        <v>40</v>
      </c>
      <c r="L21" s="20">
        <f>Tabela46711[[#This Row],[Suma bez HDCP]]+Tabela46711[[#This Row],[HDCP]]</f>
        <v>842</v>
      </c>
    </row>
    <row r="22" spans="1:12" x14ac:dyDescent="0.3">
      <c r="A22" s="11">
        <v>3</v>
      </c>
      <c r="B22" s="10" t="s">
        <v>20</v>
      </c>
      <c r="C22" s="1" t="s">
        <v>43</v>
      </c>
      <c r="D22" s="20">
        <v>172</v>
      </c>
      <c r="E22" s="20">
        <v>133</v>
      </c>
      <c r="F22" s="20">
        <v>158</v>
      </c>
      <c r="G22" s="20">
        <v>172</v>
      </c>
      <c r="H22" s="20">
        <v>184</v>
      </c>
      <c r="I22" s="20">
        <f>SUM(Tabela46711[[#This Row],[I gra]:[V gra]])</f>
        <v>819</v>
      </c>
      <c r="J22" s="21">
        <f>SUM(Tabela46711[[#This Row],[Suma bez HDCP]])/5</f>
        <v>163.80000000000001</v>
      </c>
      <c r="K22" s="20">
        <v>0</v>
      </c>
      <c r="L22" s="20">
        <f>Tabela46711[[#This Row],[Suma bez HDCP]]+Tabela46711[[#This Row],[HDCP]]</f>
        <v>819</v>
      </c>
    </row>
    <row r="23" spans="1:12" x14ac:dyDescent="0.3">
      <c r="A23" s="11">
        <v>4</v>
      </c>
      <c r="B23" s="10" t="s">
        <v>20</v>
      </c>
      <c r="C23" s="1" t="s">
        <v>73</v>
      </c>
      <c r="D23" s="20">
        <v>155</v>
      </c>
      <c r="E23" s="20">
        <v>189</v>
      </c>
      <c r="F23" s="20">
        <v>178</v>
      </c>
      <c r="G23" s="20">
        <v>95</v>
      </c>
      <c r="H23" s="20">
        <v>180</v>
      </c>
      <c r="I23" s="20">
        <f>SUM(Tabela46711[[#This Row],[I gra]:[V gra]])</f>
        <v>797</v>
      </c>
      <c r="J23" s="21">
        <f>SUM(Tabela46711[[#This Row],[Suma bez HDCP]])/5</f>
        <v>159.4</v>
      </c>
      <c r="K23" s="20">
        <v>0</v>
      </c>
      <c r="L23" s="20">
        <f>Tabela46711[[#This Row],[Suma bez HDCP]]+Tabela46711[[#This Row],[HDCP]]</f>
        <v>797</v>
      </c>
    </row>
    <row r="24" spans="1:12" x14ac:dyDescent="0.3">
      <c r="A24" s="11">
        <v>5</v>
      </c>
      <c r="B24" s="10" t="s">
        <v>20</v>
      </c>
      <c r="C24" s="1" t="s">
        <v>23</v>
      </c>
      <c r="D24" s="20">
        <v>133</v>
      </c>
      <c r="E24" s="20">
        <v>148</v>
      </c>
      <c r="F24" s="20">
        <v>126</v>
      </c>
      <c r="G24" s="20">
        <v>139</v>
      </c>
      <c r="H24" s="20">
        <v>192</v>
      </c>
      <c r="I24" s="20">
        <f>SUM(Tabela46711[[#This Row],[I gra]:[V gra]])</f>
        <v>738</v>
      </c>
      <c r="J24" s="21">
        <f>SUM(Tabela46711[[#This Row],[Suma bez HDCP]])/5</f>
        <v>147.6</v>
      </c>
      <c r="K24" s="20">
        <v>40</v>
      </c>
      <c r="L24" s="20">
        <f>Tabela46711[[#This Row],[Suma bez HDCP]]+Tabela46711[[#This Row],[HDCP]]</f>
        <v>778</v>
      </c>
    </row>
    <row r="25" spans="1:12" x14ac:dyDescent="0.3">
      <c r="A25" s="11">
        <v>6</v>
      </c>
      <c r="B25" s="10" t="s">
        <v>20</v>
      </c>
      <c r="C25" s="1" t="s">
        <v>61</v>
      </c>
      <c r="D25" s="20">
        <v>148</v>
      </c>
      <c r="E25" s="20">
        <v>153</v>
      </c>
      <c r="F25" s="20">
        <v>142</v>
      </c>
      <c r="G25" s="20">
        <v>148</v>
      </c>
      <c r="H25" s="20">
        <v>158</v>
      </c>
      <c r="I25" s="20">
        <f>SUM(Tabela46711[[#This Row],[I gra]:[V gra]])</f>
        <v>749</v>
      </c>
      <c r="J25" s="21">
        <f>SUM(Tabela46711[[#This Row],[Suma bez HDCP]])/5</f>
        <v>149.80000000000001</v>
      </c>
      <c r="K25" s="20">
        <v>0</v>
      </c>
      <c r="L25" s="20">
        <f>Tabela46711[[#This Row],[Suma bez HDCP]]+Tabela46711[[#This Row],[HDCP]]</f>
        <v>749</v>
      </c>
    </row>
    <row r="26" spans="1:12" x14ac:dyDescent="0.3">
      <c r="A26" s="11">
        <v>7</v>
      </c>
      <c r="B26" s="10" t="s">
        <v>20</v>
      </c>
      <c r="C26" s="1" t="s">
        <v>34</v>
      </c>
      <c r="D26" s="20">
        <v>125</v>
      </c>
      <c r="E26" s="20">
        <v>176</v>
      </c>
      <c r="F26" s="20">
        <v>112</v>
      </c>
      <c r="G26" s="20">
        <v>178</v>
      </c>
      <c r="H26" s="20">
        <v>101</v>
      </c>
      <c r="I26" s="20">
        <f>SUM(Tabela46711[[#This Row],[I gra]:[V gra]])</f>
        <v>692</v>
      </c>
      <c r="J26" s="21">
        <f>SUM(Tabela46711[[#This Row],[Suma bez HDCP]])/5</f>
        <v>138.4</v>
      </c>
      <c r="K26" s="20">
        <v>40</v>
      </c>
      <c r="L26" s="20">
        <f>Tabela46711[[#This Row],[Suma bez HDCP]]+Tabela46711[[#This Row],[HDCP]]</f>
        <v>732</v>
      </c>
    </row>
    <row r="27" spans="1:12" x14ac:dyDescent="0.3">
      <c r="A27" s="11">
        <v>8</v>
      </c>
      <c r="B27" s="10" t="s">
        <v>20</v>
      </c>
      <c r="C27" s="1" t="s">
        <v>76</v>
      </c>
      <c r="D27" s="20">
        <v>174</v>
      </c>
      <c r="E27" s="20">
        <v>147</v>
      </c>
      <c r="F27" s="20">
        <v>155</v>
      </c>
      <c r="G27" s="20">
        <v>125</v>
      </c>
      <c r="H27" s="20">
        <v>129</v>
      </c>
      <c r="I27" s="20">
        <f>SUM(Tabela46711[[#This Row],[I gra]:[V gra]])</f>
        <v>730</v>
      </c>
      <c r="J27" s="21">
        <f>SUM(Tabela46711[[#This Row],[Suma bez HDCP]])/5</f>
        <v>146</v>
      </c>
      <c r="K27" s="20">
        <v>0</v>
      </c>
      <c r="L27" s="20">
        <f>Tabela46711[[#This Row],[Suma bez HDCP]]+Tabela46711[[#This Row],[HDCP]]</f>
        <v>730</v>
      </c>
    </row>
    <row r="28" spans="1:12" x14ac:dyDescent="0.3">
      <c r="A28" s="11">
        <v>9</v>
      </c>
      <c r="B28" s="10" t="s">
        <v>20</v>
      </c>
      <c r="C28" s="1" t="s">
        <v>85</v>
      </c>
      <c r="D28" s="20">
        <v>140</v>
      </c>
      <c r="E28" s="20">
        <v>153</v>
      </c>
      <c r="F28" s="20">
        <v>138</v>
      </c>
      <c r="G28" s="20">
        <v>178</v>
      </c>
      <c r="H28" s="20">
        <v>110</v>
      </c>
      <c r="I28" s="20">
        <f>SUM(Tabela46711[[#This Row],[I gra]:[V gra]])</f>
        <v>719</v>
      </c>
      <c r="J28" s="21">
        <f>SUM(Tabela46711[[#This Row],[Suma bez HDCP]])/5</f>
        <v>143.80000000000001</v>
      </c>
      <c r="K28" s="20">
        <v>0</v>
      </c>
      <c r="L28" s="20">
        <f>Tabela46711[[#This Row],[Suma bez HDCP]]+Tabela46711[[#This Row],[HDCP]]</f>
        <v>719</v>
      </c>
    </row>
    <row r="29" spans="1:12" x14ac:dyDescent="0.3">
      <c r="A29" s="11">
        <v>10</v>
      </c>
      <c r="B29" s="10" t="s">
        <v>20</v>
      </c>
      <c r="C29" s="1" t="s">
        <v>71</v>
      </c>
      <c r="D29" s="20">
        <v>105</v>
      </c>
      <c r="E29" s="20">
        <v>144</v>
      </c>
      <c r="F29" s="20">
        <v>140</v>
      </c>
      <c r="G29" s="20">
        <v>172</v>
      </c>
      <c r="H29" s="20">
        <v>101</v>
      </c>
      <c r="I29" s="20">
        <f>SUM(Tabela46711[[#This Row],[I gra]:[V gra]])</f>
        <v>662</v>
      </c>
      <c r="J29" s="21">
        <f>SUM(Tabela46711[[#This Row],[Suma bez HDCP]])/5</f>
        <v>132.4</v>
      </c>
      <c r="K29" s="20">
        <v>0</v>
      </c>
      <c r="L29" s="20">
        <f>Tabela46711[[#This Row],[Suma bez HDCP]]+Tabela46711[[#This Row],[HDCP]]</f>
        <v>662</v>
      </c>
    </row>
    <row r="30" spans="1:12" x14ac:dyDescent="0.3">
      <c r="A30" s="11">
        <v>11</v>
      </c>
      <c r="B30" s="10" t="s">
        <v>20</v>
      </c>
      <c r="C30" s="1" t="s">
        <v>75</v>
      </c>
      <c r="D30" s="20">
        <v>133</v>
      </c>
      <c r="E30" s="20">
        <v>123</v>
      </c>
      <c r="F30" s="20">
        <v>115</v>
      </c>
      <c r="G30" s="20">
        <v>140</v>
      </c>
      <c r="H30" s="20">
        <v>102</v>
      </c>
      <c r="I30" s="20">
        <f>SUM(Tabela46711[[#This Row],[I gra]:[V gra]])</f>
        <v>613</v>
      </c>
      <c r="J30" s="21">
        <f>SUM(Tabela46711[[#This Row],[Suma bez HDCP]])/5</f>
        <v>122.6</v>
      </c>
      <c r="K30" s="20">
        <v>40</v>
      </c>
      <c r="L30" s="20">
        <f>Tabela46711[[#This Row],[Suma bez HDCP]]+Tabela46711[[#This Row],[HDCP]]</f>
        <v>653</v>
      </c>
    </row>
    <row r="31" spans="1:12" x14ac:dyDescent="0.3">
      <c r="A31" s="11">
        <v>12</v>
      </c>
      <c r="B31" s="10" t="s">
        <v>20</v>
      </c>
      <c r="C31" s="1" t="s">
        <v>77</v>
      </c>
      <c r="D31" s="20">
        <v>110</v>
      </c>
      <c r="E31" s="20">
        <v>112</v>
      </c>
      <c r="F31" s="20">
        <v>121</v>
      </c>
      <c r="G31" s="20">
        <v>109</v>
      </c>
      <c r="H31" s="20">
        <v>127</v>
      </c>
      <c r="I31" s="20">
        <f>SUM(Tabela46711[[#This Row],[I gra]:[V gra]])</f>
        <v>579</v>
      </c>
      <c r="J31" s="21">
        <f>SUM(Tabela46711[[#This Row],[Suma bez HDCP]])/5</f>
        <v>115.8</v>
      </c>
      <c r="K31" s="20">
        <v>0</v>
      </c>
      <c r="L31" s="20">
        <f>Tabela46711[[#This Row],[Suma bez HDCP]]+Tabela46711[[#This Row],[HDCP]]</f>
        <v>579</v>
      </c>
    </row>
    <row r="32" spans="1:12" x14ac:dyDescent="0.3">
      <c r="A32" s="11">
        <v>13</v>
      </c>
      <c r="B32" s="10" t="s">
        <v>20</v>
      </c>
      <c r="C32" s="1" t="s">
        <v>44</v>
      </c>
      <c r="D32" s="20">
        <v>94</v>
      </c>
      <c r="E32" s="20">
        <v>90</v>
      </c>
      <c r="F32" s="20">
        <v>114</v>
      </c>
      <c r="G32" s="20">
        <v>121</v>
      </c>
      <c r="H32" s="20">
        <v>115</v>
      </c>
      <c r="I32" s="53">
        <f>SUM(Tabela46711[[#This Row],[I gra]:[V gra]])</f>
        <v>534</v>
      </c>
      <c r="J32" s="21">
        <f>SUM(Tabela46711[[#This Row],[Suma bez HDCP]])/5</f>
        <v>106.8</v>
      </c>
      <c r="K32" s="20">
        <v>40</v>
      </c>
      <c r="L32" s="53">
        <f>Tabela46711[[#This Row],[Suma bez HDCP]]+Tabela46711[[#This Row],[HDCP]]</f>
        <v>574</v>
      </c>
    </row>
    <row r="33" spans="1:12" x14ac:dyDescent="0.3">
      <c r="A33" s="11">
        <v>14</v>
      </c>
      <c r="B33" s="10" t="s">
        <v>20</v>
      </c>
      <c r="C33" s="1" t="s">
        <v>83</v>
      </c>
      <c r="D33" s="20">
        <v>93</v>
      </c>
      <c r="E33" s="20">
        <v>110</v>
      </c>
      <c r="F33" s="20">
        <v>117</v>
      </c>
      <c r="G33" s="20">
        <v>105</v>
      </c>
      <c r="H33" s="20">
        <v>82</v>
      </c>
      <c r="I33" s="20">
        <f>SUM(Tabela46711[[#This Row],[I gra]:[V gra]])</f>
        <v>507</v>
      </c>
      <c r="J33" s="21">
        <f>SUM(Tabela46711[[#This Row],[Suma bez HDCP]])/5</f>
        <v>101.4</v>
      </c>
      <c r="K33" s="20">
        <v>0</v>
      </c>
      <c r="L33" s="20">
        <f>Tabela46711[[#This Row],[Suma bez HDCP]]+Tabela46711[[#This Row],[HDCP]]</f>
        <v>507</v>
      </c>
    </row>
    <row r="34" spans="1:12" x14ac:dyDescent="0.3">
      <c r="A34" s="11">
        <v>15</v>
      </c>
      <c r="B34" s="10" t="s">
        <v>20</v>
      </c>
      <c r="C34" s="1" t="s">
        <v>87</v>
      </c>
      <c r="D34" s="20">
        <v>95</v>
      </c>
      <c r="E34" s="20">
        <v>89</v>
      </c>
      <c r="F34" s="20">
        <v>104</v>
      </c>
      <c r="G34" s="20">
        <v>73</v>
      </c>
      <c r="H34" s="20">
        <v>94</v>
      </c>
      <c r="I34" s="53">
        <f>SUM(Tabela46711[[#This Row],[I gra]:[V gra]])</f>
        <v>455</v>
      </c>
      <c r="J34" s="21">
        <f>SUM(Tabela46711[[#This Row],[Suma bez HDCP]])/5</f>
        <v>91</v>
      </c>
      <c r="K34" s="20">
        <v>0</v>
      </c>
      <c r="L34" s="53">
        <f>Tabela46711[[#This Row],[Suma bez HDCP]]+Tabela46711[[#This Row],[HDCP]]</f>
        <v>455</v>
      </c>
    </row>
    <row r="35" spans="1:12" x14ac:dyDescent="0.3">
      <c r="A35" s="11">
        <v>16</v>
      </c>
      <c r="B35" s="10" t="s">
        <v>20</v>
      </c>
      <c r="C35" s="1" t="s">
        <v>78</v>
      </c>
      <c r="D35" s="20"/>
      <c r="E35" s="20"/>
      <c r="F35" s="20"/>
      <c r="G35" s="20"/>
      <c r="H35" s="20"/>
      <c r="I35" s="20">
        <f>SUM(Tabela46711[[#This Row],[I gra]:[V gra]])</f>
        <v>0</v>
      </c>
      <c r="J35" s="21">
        <f>SUM(Tabela46711[[#This Row],[Suma bez HDCP]])/5</f>
        <v>0</v>
      </c>
      <c r="K35" s="20">
        <v>40</v>
      </c>
      <c r="L35" s="20">
        <f>Tabela46711[[#This Row],[Suma bez HDCP]]+Tabela46711[[#This Row],[HDCP]]</f>
        <v>40</v>
      </c>
    </row>
    <row r="36" spans="1:12" x14ac:dyDescent="0.3">
      <c r="A36" s="11">
        <v>17</v>
      </c>
      <c r="B36" s="10" t="s">
        <v>20</v>
      </c>
      <c r="C36" s="1" t="s">
        <v>21</v>
      </c>
      <c r="D36" s="20"/>
      <c r="E36" s="20"/>
      <c r="F36" s="20"/>
      <c r="G36" s="20"/>
      <c r="H36" s="20"/>
      <c r="I36" s="20">
        <f>SUM(Tabela46711[[#This Row],[I gra]:[V gra]])</f>
        <v>0</v>
      </c>
      <c r="J36" s="21">
        <f>SUM(Tabela46711[[#This Row],[Suma bez HDCP]])/5</f>
        <v>0</v>
      </c>
      <c r="K36" s="20">
        <v>40</v>
      </c>
      <c r="L36" s="20">
        <f>Tabela46711[[#This Row],[Suma bez HDCP]]+Tabela46711[[#This Row],[HDCP]]</f>
        <v>40</v>
      </c>
    </row>
    <row r="37" spans="1:12" x14ac:dyDescent="0.3">
      <c r="A37" s="11">
        <v>18</v>
      </c>
      <c r="B37" s="1" t="s">
        <v>20</v>
      </c>
      <c r="C37" s="1" t="s">
        <v>25</v>
      </c>
      <c r="D37" s="20"/>
      <c r="E37" s="20"/>
      <c r="F37" s="20"/>
      <c r="G37" s="20"/>
      <c r="H37" s="20"/>
      <c r="I37" s="20">
        <f>SUM(Tabela46711[[#This Row],[I gra]:[V gra]])</f>
        <v>0</v>
      </c>
      <c r="J37" s="21">
        <f>SUM(Tabela46711[[#This Row],[Suma bez HDCP]])/5</f>
        <v>0</v>
      </c>
      <c r="K37" s="20">
        <v>0</v>
      </c>
      <c r="L37" s="20">
        <f>Tabela46711[[#This Row],[Suma bez HDCP]]+Tabela46711[[#This Row],[HDCP]]</f>
        <v>0</v>
      </c>
    </row>
    <row r="38" spans="1:12" x14ac:dyDescent="0.3">
      <c r="A38" s="11">
        <v>19</v>
      </c>
      <c r="B38" s="1" t="s">
        <v>20</v>
      </c>
      <c r="C38" s="1" t="s">
        <v>26</v>
      </c>
      <c r="D38" s="20"/>
      <c r="E38" s="20"/>
      <c r="F38" s="20"/>
      <c r="G38" s="20"/>
      <c r="H38" s="20"/>
      <c r="I38" s="20">
        <f>SUM(Tabela46711[[#This Row],[I gra]:[V gra]])</f>
        <v>0</v>
      </c>
      <c r="J38" s="21">
        <f>SUM(Tabela46711[[#This Row],[Suma bez HDCP]])/5</f>
        <v>0</v>
      </c>
      <c r="K38" s="20">
        <v>0</v>
      </c>
      <c r="L38" s="20">
        <f>Tabela46711[[#This Row],[Suma bez HDCP]]+Tabela46711[[#This Row],[HDCP]]</f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8"/>
  <sheetViews>
    <sheetView topLeftCell="A16" zoomScaleNormal="100" workbookViewId="0">
      <selection activeCell="C31" sqref="C31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x14ac:dyDescent="0.3">
      <c r="A1" s="12" t="s">
        <v>35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</row>
    <row r="2" spans="1:12" x14ac:dyDescent="0.3">
      <c r="A2" s="8">
        <v>1</v>
      </c>
      <c r="B2" s="10" t="s">
        <v>13</v>
      </c>
      <c r="C2" s="1" t="s">
        <v>41</v>
      </c>
      <c r="D2" s="1">
        <v>178</v>
      </c>
      <c r="E2" s="1">
        <v>210</v>
      </c>
      <c r="F2" s="1">
        <v>212</v>
      </c>
      <c r="G2" s="1">
        <v>202</v>
      </c>
      <c r="H2" s="1">
        <v>184</v>
      </c>
      <c r="I2" s="1">
        <f>SUM(Tabela4412[[#This Row],[I gra]:[V gra]])</f>
        <v>986</v>
      </c>
      <c r="J2" s="3">
        <f>Tabela4412[[#This Row],[Suma bez HDCP]]/5</f>
        <v>197.2</v>
      </c>
      <c r="K2" s="1">
        <v>0</v>
      </c>
      <c r="L2" s="1">
        <f>Tabela4412[[#This Row],[Suma bez HDCP]]+Tabela4412[[#This Row],[HDCP]]</f>
        <v>986</v>
      </c>
    </row>
    <row r="3" spans="1:12" x14ac:dyDescent="0.3">
      <c r="A3" s="8">
        <v>2</v>
      </c>
      <c r="B3" s="10" t="s">
        <v>13</v>
      </c>
      <c r="C3" s="1" t="s">
        <v>9</v>
      </c>
      <c r="D3" s="1">
        <v>236</v>
      </c>
      <c r="E3" s="1">
        <v>207</v>
      </c>
      <c r="F3" s="1">
        <v>174</v>
      </c>
      <c r="G3" s="1">
        <v>150</v>
      </c>
      <c r="H3" s="1">
        <v>189</v>
      </c>
      <c r="I3" s="1">
        <f>SUM(Tabela4412[[#This Row],[I gra]:[V gra]])</f>
        <v>956</v>
      </c>
      <c r="J3" s="3">
        <f>Tabela4412[[#This Row],[Suma bez HDCP]]/5</f>
        <v>191.2</v>
      </c>
      <c r="K3" s="1">
        <v>0</v>
      </c>
      <c r="L3" s="1">
        <f>Tabela4412[[#This Row],[Suma bez HDCP]]+Tabela4412[[#This Row],[HDCP]]</f>
        <v>956</v>
      </c>
    </row>
    <row r="4" spans="1:12" x14ac:dyDescent="0.3">
      <c r="A4" s="8">
        <v>3</v>
      </c>
      <c r="B4" s="10" t="s">
        <v>13</v>
      </c>
      <c r="C4" s="1" t="s">
        <v>28</v>
      </c>
      <c r="D4" s="1">
        <v>219</v>
      </c>
      <c r="E4" s="1">
        <v>151</v>
      </c>
      <c r="F4" s="1">
        <v>167</v>
      </c>
      <c r="G4" s="1">
        <v>195</v>
      </c>
      <c r="H4" s="1">
        <v>178</v>
      </c>
      <c r="I4" s="1">
        <f>SUM(Tabela4412[[#This Row],[I gra]:[V gra]])</f>
        <v>910</v>
      </c>
      <c r="J4" s="3">
        <f>Tabela4412[[#This Row],[Suma bez HDCP]]/5</f>
        <v>182</v>
      </c>
      <c r="K4" s="1">
        <v>0</v>
      </c>
      <c r="L4" s="1">
        <f>Tabela4412[[#This Row],[Suma bez HDCP]]+Tabela4412[[#This Row],[HDCP]]</f>
        <v>910</v>
      </c>
    </row>
    <row r="5" spans="1:12" x14ac:dyDescent="0.3">
      <c r="A5" s="8">
        <v>4</v>
      </c>
      <c r="B5" s="10" t="s">
        <v>13</v>
      </c>
      <c r="C5" s="1" t="s">
        <v>18</v>
      </c>
      <c r="D5" s="1">
        <v>189</v>
      </c>
      <c r="E5" s="1">
        <v>146</v>
      </c>
      <c r="F5" s="1">
        <v>169</v>
      </c>
      <c r="G5" s="1">
        <v>181</v>
      </c>
      <c r="H5" s="1">
        <v>173</v>
      </c>
      <c r="I5" s="1">
        <f>SUM(Tabela4412[[#This Row],[I gra]:[V gra]])</f>
        <v>858</v>
      </c>
      <c r="J5" s="3">
        <f>Tabela4412[[#This Row],[Suma bez HDCP]]/5</f>
        <v>171.6</v>
      </c>
      <c r="K5" s="1">
        <v>40</v>
      </c>
      <c r="L5" s="1">
        <f>Tabela4412[[#This Row],[Suma bez HDCP]]+Tabela4412[[#This Row],[HDCP]]</f>
        <v>898</v>
      </c>
    </row>
    <row r="6" spans="1:12" x14ac:dyDescent="0.3">
      <c r="A6" s="8">
        <v>5</v>
      </c>
      <c r="B6" s="10" t="s">
        <v>13</v>
      </c>
      <c r="C6" s="1" t="s">
        <v>42</v>
      </c>
      <c r="D6" s="1">
        <v>155</v>
      </c>
      <c r="E6" s="1">
        <v>164</v>
      </c>
      <c r="F6" s="1">
        <v>170</v>
      </c>
      <c r="G6" s="1">
        <v>191</v>
      </c>
      <c r="H6" s="1">
        <v>154</v>
      </c>
      <c r="I6" s="1">
        <f>SUM(Tabela4412[[#This Row],[I gra]:[V gra]])</f>
        <v>834</v>
      </c>
      <c r="J6" s="3">
        <f>Tabela4412[[#This Row],[Suma bez HDCP]]/5</f>
        <v>166.8</v>
      </c>
      <c r="K6" s="1">
        <v>0</v>
      </c>
      <c r="L6" s="1">
        <f>Tabela4412[[#This Row],[Suma bez HDCP]]+Tabela4412[[#This Row],[HDCP]]</f>
        <v>834</v>
      </c>
    </row>
    <row r="7" spans="1:12" x14ac:dyDescent="0.3">
      <c r="A7" s="8">
        <v>6</v>
      </c>
      <c r="B7" s="10" t="s">
        <v>13</v>
      </c>
      <c r="C7" s="1" t="s">
        <v>16</v>
      </c>
      <c r="D7" s="1">
        <v>153</v>
      </c>
      <c r="E7" s="1">
        <v>164</v>
      </c>
      <c r="F7" s="1">
        <v>179</v>
      </c>
      <c r="G7" s="1">
        <v>155</v>
      </c>
      <c r="H7" s="1">
        <v>142</v>
      </c>
      <c r="I7" s="1">
        <f>SUM(Tabela4412[[#This Row],[I gra]:[V gra]])</f>
        <v>793</v>
      </c>
      <c r="J7" s="3">
        <f>Tabela4412[[#This Row],[Suma bez HDCP]]/5</f>
        <v>158.6</v>
      </c>
      <c r="K7" s="1">
        <v>0</v>
      </c>
      <c r="L7" s="1">
        <f>Tabela4412[[#This Row],[Suma bez HDCP]]+Tabela4412[[#This Row],[HDCP]]</f>
        <v>793</v>
      </c>
    </row>
    <row r="8" spans="1:12" x14ac:dyDescent="0.3">
      <c r="A8" s="8">
        <v>7</v>
      </c>
      <c r="B8" s="10" t="s">
        <v>13</v>
      </c>
      <c r="C8" s="1" t="s">
        <v>11</v>
      </c>
      <c r="D8" s="1">
        <v>149</v>
      </c>
      <c r="E8" s="1">
        <v>170</v>
      </c>
      <c r="F8" s="1">
        <v>145</v>
      </c>
      <c r="G8" s="1">
        <v>157</v>
      </c>
      <c r="H8" s="1">
        <v>171</v>
      </c>
      <c r="I8" s="1">
        <f>SUM(Tabela4412[[#This Row],[I gra]:[V gra]])</f>
        <v>792</v>
      </c>
      <c r="J8" s="3">
        <f>Tabela4412[[#This Row],[Suma bez HDCP]]/5</f>
        <v>158.4</v>
      </c>
      <c r="K8" s="1">
        <v>0</v>
      </c>
      <c r="L8" s="1">
        <f>Tabela4412[[#This Row],[Suma bez HDCP]]+Tabela4412[[#This Row],[HDCP]]</f>
        <v>792</v>
      </c>
    </row>
    <row r="9" spans="1:12" x14ac:dyDescent="0.3">
      <c r="A9" s="8">
        <v>8</v>
      </c>
      <c r="B9" s="10" t="s">
        <v>13</v>
      </c>
      <c r="C9" s="1" t="s">
        <v>17</v>
      </c>
      <c r="D9" s="1"/>
      <c r="E9" s="1"/>
      <c r="F9" s="1"/>
      <c r="G9" s="1"/>
      <c r="H9" s="1"/>
      <c r="I9" s="1">
        <f>SUM(Tabela4412[[#This Row],[I gra]:[V gra]])</f>
        <v>0</v>
      </c>
      <c r="J9" s="3">
        <f>Tabela4412[[#This Row],[Suma bez HDCP]]/5</f>
        <v>0</v>
      </c>
      <c r="K9" s="1">
        <v>40</v>
      </c>
      <c r="L9" s="1">
        <f>Tabela4412[[#This Row],[Suma bez HDCP]]+Tabela4412[[#This Row],[HDCP]]</f>
        <v>40</v>
      </c>
    </row>
    <row r="10" spans="1:12" x14ac:dyDescent="0.3">
      <c r="A10" s="8">
        <v>10</v>
      </c>
      <c r="B10" s="1" t="s">
        <v>13</v>
      </c>
      <c r="C10" s="1" t="s">
        <v>40</v>
      </c>
      <c r="D10" s="1"/>
      <c r="E10" s="1"/>
      <c r="F10" s="1"/>
      <c r="G10" s="1"/>
      <c r="H10" s="1"/>
      <c r="I10" s="1">
        <f>SUM(Tabela4412[[#This Row],[I gra]:[V gra]])</f>
        <v>0</v>
      </c>
      <c r="J10" s="3">
        <f>Tabela4412[[#This Row],[Suma bez HDCP]]/5</f>
        <v>0</v>
      </c>
      <c r="K10" s="1">
        <v>0</v>
      </c>
      <c r="L10" s="1">
        <f>Tabela4412[[#This Row],[Suma bez HDCP]]+Tabela4412[[#This Row],[HDCP]]</f>
        <v>0</v>
      </c>
    </row>
    <row r="11" spans="1:12" x14ac:dyDescent="0.3">
      <c r="A11" s="8">
        <v>11</v>
      </c>
      <c r="B11" s="1" t="s">
        <v>13</v>
      </c>
      <c r="C11" s="1" t="s">
        <v>15</v>
      </c>
      <c r="D11" s="1"/>
      <c r="E11" s="1"/>
      <c r="F11" s="1"/>
      <c r="G11" s="1"/>
      <c r="H11" s="1"/>
      <c r="I11" s="1">
        <f>SUM(Tabela4412[[#This Row],[I gra]:[V gra]])</f>
        <v>0</v>
      </c>
      <c r="J11" s="3">
        <f>Tabela4412[[#This Row],[Suma bez HDCP]]/5</f>
        <v>0</v>
      </c>
      <c r="K11" s="1">
        <v>0</v>
      </c>
      <c r="L11" s="1">
        <f>Tabela4412[[#This Row],[Suma bez HDCP]]+Tabela4412[[#This Row],[HDCP]]</f>
        <v>0</v>
      </c>
    </row>
    <row r="12" spans="1:12" x14ac:dyDescent="0.3">
      <c r="A12" s="8">
        <v>12</v>
      </c>
      <c r="B12" s="1" t="s">
        <v>13</v>
      </c>
      <c r="C12" s="1" t="s">
        <v>90</v>
      </c>
      <c r="D12" s="1"/>
      <c r="E12" s="1"/>
      <c r="F12" s="1"/>
      <c r="G12" s="1"/>
      <c r="H12" s="1"/>
      <c r="I12" s="1">
        <f>SUM(Tabela4412[[#This Row],[I gra]:[V gra]])</f>
        <v>0</v>
      </c>
      <c r="J12" s="3">
        <f>Tabela4412[[#This Row],[Suma bez HDCP]]/5</f>
        <v>0</v>
      </c>
      <c r="K12" s="1">
        <v>0</v>
      </c>
      <c r="L12" s="1">
        <f>Tabela4412[[#This Row],[Suma bez HDCP]]+Tabela4412[[#This Row],[HDCP]]</f>
        <v>0</v>
      </c>
    </row>
    <row r="13" spans="1:12" x14ac:dyDescent="0.3">
      <c r="A13" s="8">
        <v>13</v>
      </c>
      <c r="B13" s="1" t="s">
        <v>13</v>
      </c>
      <c r="C13" s="1" t="s">
        <v>19</v>
      </c>
      <c r="D13" s="1"/>
      <c r="E13" s="1"/>
      <c r="F13" s="1"/>
      <c r="G13" s="1"/>
      <c r="H13" s="1"/>
      <c r="I13" s="1">
        <f>SUM(Tabela4412[[#This Row],[I gra]:[V gra]])</f>
        <v>0</v>
      </c>
      <c r="J13" s="3">
        <f>Tabela4412[[#This Row],[Suma bez HDCP]]/5</f>
        <v>0</v>
      </c>
      <c r="K13" s="1">
        <v>0</v>
      </c>
      <c r="L13" s="1">
        <f>Tabela4412[[#This Row],[Suma bez HDCP]]+Tabela4412[[#This Row],[HDCP]]</f>
        <v>0</v>
      </c>
    </row>
    <row r="14" spans="1:12" x14ac:dyDescent="0.3">
      <c r="A14" s="8">
        <v>14</v>
      </c>
      <c r="B14" s="1" t="s">
        <v>13</v>
      </c>
      <c r="C14" s="1" t="s">
        <v>14</v>
      </c>
      <c r="D14" s="1"/>
      <c r="E14" s="1"/>
      <c r="F14" s="1"/>
      <c r="G14" s="1"/>
      <c r="H14" s="1"/>
      <c r="I14" s="1">
        <f>SUM(Tabela4412[[#This Row],[I gra]:[V gra]])</f>
        <v>0</v>
      </c>
      <c r="J14" s="3">
        <f>Tabela4412[[#This Row],[Suma bez HDCP]]/5</f>
        <v>0</v>
      </c>
      <c r="K14" s="1">
        <v>0</v>
      </c>
      <c r="L14" s="1">
        <f>Tabela4412[[#This Row],[Suma bez HDCP]]+Tabela4412[[#This Row],[HDCP]]</f>
        <v>0</v>
      </c>
    </row>
    <row r="15" spans="1:12" x14ac:dyDescent="0.3">
      <c r="A15" s="8">
        <v>15</v>
      </c>
      <c r="B15" s="1" t="s">
        <v>13</v>
      </c>
      <c r="C15" s="1" t="s">
        <v>27</v>
      </c>
      <c r="D15" s="1"/>
      <c r="E15" s="1"/>
      <c r="F15" s="1"/>
      <c r="G15" s="1"/>
      <c r="H15" s="1"/>
      <c r="I15" s="1">
        <f>SUM(Tabela4412[[#This Row],[I gra]:[V gra]])</f>
        <v>0</v>
      </c>
      <c r="J15" s="3">
        <f>Tabela4412[[#This Row],[Suma bez HDCP]]/5</f>
        <v>0</v>
      </c>
      <c r="K15" s="1">
        <v>0</v>
      </c>
      <c r="L15" s="1">
        <f>Tabela4412[[#This Row],[Suma bez HDCP]]+Tabela4412[[#This Row],[HDCP]]</f>
        <v>0</v>
      </c>
    </row>
    <row r="16" spans="1:12" x14ac:dyDescent="0.3">
      <c r="A16" s="8">
        <v>16</v>
      </c>
      <c r="B16" s="1" t="s">
        <v>13</v>
      </c>
      <c r="C16" s="1" t="s">
        <v>29</v>
      </c>
      <c r="D16" s="1"/>
      <c r="E16" s="1"/>
      <c r="F16" s="1"/>
      <c r="G16" s="1"/>
      <c r="H16" s="1"/>
      <c r="I16" s="1">
        <f>SUM(Tabela4412[[#This Row],[I gra]:[V gra]])</f>
        <v>0</v>
      </c>
      <c r="J16" s="3">
        <f>Tabela4412[[#This Row],[Suma bez HDCP]]/5</f>
        <v>0</v>
      </c>
      <c r="K16" s="1">
        <v>0</v>
      </c>
      <c r="L16" s="1">
        <f>Tabela4412[[#This Row],[Suma bez HDCP]]+Tabela4412[[#This Row],[HDCP]]</f>
        <v>0</v>
      </c>
    </row>
    <row r="17" spans="1:12" x14ac:dyDescent="0.3">
      <c r="A17" s="8">
        <v>17</v>
      </c>
      <c r="B17" s="1" t="s">
        <v>13</v>
      </c>
      <c r="C17" s="1" t="s">
        <v>30</v>
      </c>
      <c r="D17" s="1"/>
      <c r="E17" s="1"/>
      <c r="F17" s="1"/>
      <c r="G17" s="1"/>
      <c r="H17" s="1"/>
      <c r="I17" s="1">
        <f>SUM(Tabela4412[[#This Row],[I gra]:[V gra]])</f>
        <v>0</v>
      </c>
      <c r="J17" s="3">
        <f>Tabela4412[[#This Row],[Suma bez HDCP]]/5</f>
        <v>0</v>
      </c>
      <c r="K17" s="1">
        <v>0</v>
      </c>
      <c r="L17" s="1">
        <f>Tabela4412[[#This Row],[Suma bez HDCP]]+Tabela4412[[#This Row],[HDCP]]</f>
        <v>0</v>
      </c>
    </row>
    <row r="18" spans="1:12" x14ac:dyDescent="0.3">
      <c r="A18" s="8">
        <v>18</v>
      </c>
      <c r="B18" s="1" t="s">
        <v>13</v>
      </c>
      <c r="C18" s="1"/>
      <c r="D18" s="1"/>
      <c r="E18" s="1"/>
      <c r="F18" s="1"/>
      <c r="G18" s="1"/>
      <c r="H18" s="1"/>
      <c r="I18" s="1">
        <f>SUM(Tabela4412[[#This Row],[I gra]:[V gra]])</f>
        <v>0</v>
      </c>
      <c r="J18" s="3">
        <f>Tabela4412[[#This Row],[Suma bez HDCP]]/5</f>
        <v>0</v>
      </c>
      <c r="K18" s="1">
        <v>0</v>
      </c>
      <c r="L18" s="1">
        <f>Tabela4412[[#This Row],[Suma bez HDCP]]+Tabela4412[[#This Row],[HDCP]]</f>
        <v>0</v>
      </c>
    </row>
    <row r="19" spans="1:12" x14ac:dyDescent="0.3">
      <c r="A19" s="9"/>
    </row>
    <row r="20" spans="1:12" x14ac:dyDescent="0.3">
      <c r="A20" s="13" t="s">
        <v>35</v>
      </c>
      <c r="B20" s="6" t="s">
        <v>12</v>
      </c>
      <c r="C20" s="6" t="s">
        <v>10</v>
      </c>
      <c r="D20" s="6" t="s">
        <v>0</v>
      </c>
      <c r="E20" s="6" t="s">
        <v>1</v>
      </c>
      <c r="F20" s="6" t="s">
        <v>2</v>
      </c>
      <c r="G20" s="6" t="s">
        <v>3</v>
      </c>
      <c r="H20" s="6" t="s">
        <v>4</v>
      </c>
      <c r="I20" s="6" t="s">
        <v>5</v>
      </c>
      <c r="J20" s="7" t="s">
        <v>8</v>
      </c>
      <c r="K20" s="6" t="s">
        <v>6</v>
      </c>
      <c r="L20" s="6" t="s">
        <v>7</v>
      </c>
    </row>
    <row r="21" spans="1:12" x14ac:dyDescent="0.3">
      <c r="A21" s="11">
        <v>1</v>
      </c>
      <c r="B21" s="10" t="s">
        <v>20</v>
      </c>
      <c r="C21" s="1" t="s">
        <v>82</v>
      </c>
      <c r="D21" s="1">
        <v>194</v>
      </c>
      <c r="E21" s="1">
        <v>136</v>
      </c>
      <c r="F21" s="1">
        <v>157</v>
      </c>
      <c r="G21" s="1">
        <v>201</v>
      </c>
      <c r="H21" s="1">
        <v>139</v>
      </c>
      <c r="I21" s="1">
        <f>SUM(Tabela46713[[#This Row],[I gra]:[V gra]])</f>
        <v>827</v>
      </c>
      <c r="J21" s="3">
        <f>Tabela46713[[#This Row],[Suma bez HDCP]]/5</f>
        <v>165.4</v>
      </c>
      <c r="K21" s="1">
        <v>40</v>
      </c>
      <c r="L21" s="1">
        <f>Tabela46713[[#This Row],[Suma bez HDCP]]+Tabela46713[[#This Row],[HDCP]]</f>
        <v>867</v>
      </c>
    </row>
    <row r="22" spans="1:12" x14ac:dyDescent="0.3">
      <c r="A22" s="11">
        <v>2</v>
      </c>
      <c r="B22" s="10" t="s">
        <v>20</v>
      </c>
      <c r="C22" s="1" t="s">
        <v>22</v>
      </c>
      <c r="D22" s="1">
        <v>154</v>
      </c>
      <c r="E22" s="1">
        <v>125</v>
      </c>
      <c r="F22" s="1">
        <v>146</v>
      </c>
      <c r="G22" s="1">
        <v>192</v>
      </c>
      <c r="H22" s="1">
        <v>181</v>
      </c>
      <c r="I22" s="1">
        <f>SUM(Tabela46713[[#This Row],[I gra]:[V gra]])</f>
        <v>798</v>
      </c>
      <c r="J22" s="3">
        <f>Tabela46713[[#This Row],[Suma bez HDCP]]/5</f>
        <v>159.6</v>
      </c>
      <c r="K22" s="1">
        <v>40</v>
      </c>
      <c r="L22" s="1">
        <f>Tabela46713[[#This Row],[Suma bez HDCP]]+Tabela46713[[#This Row],[HDCP]]</f>
        <v>838</v>
      </c>
    </row>
    <row r="23" spans="1:12" x14ac:dyDescent="0.3">
      <c r="A23" s="11">
        <v>3</v>
      </c>
      <c r="B23" s="10" t="s">
        <v>20</v>
      </c>
      <c r="C23" s="1" t="s">
        <v>43</v>
      </c>
      <c r="D23" s="1">
        <v>211</v>
      </c>
      <c r="E23" s="1">
        <v>167</v>
      </c>
      <c r="F23" s="1">
        <v>166</v>
      </c>
      <c r="G23" s="1">
        <v>157</v>
      </c>
      <c r="H23" s="1">
        <v>135</v>
      </c>
      <c r="I23" s="1">
        <f>SUM(Tabela46713[[#This Row],[I gra]:[V gra]])</f>
        <v>836</v>
      </c>
      <c r="J23" s="3">
        <f>Tabela46713[[#This Row],[Suma bez HDCP]]/5</f>
        <v>167.2</v>
      </c>
      <c r="K23" s="1">
        <v>0</v>
      </c>
      <c r="L23" s="1">
        <f>Tabela46713[[#This Row],[Suma bez HDCP]]+Tabela46713[[#This Row],[HDCP]]</f>
        <v>836</v>
      </c>
    </row>
    <row r="24" spans="1:12" x14ac:dyDescent="0.3">
      <c r="A24" s="11">
        <v>4</v>
      </c>
      <c r="B24" s="10" t="s">
        <v>20</v>
      </c>
      <c r="C24" s="1" t="s">
        <v>73</v>
      </c>
      <c r="D24" s="1">
        <v>164</v>
      </c>
      <c r="E24" s="1">
        <v>156</v>
      </c>
      <c r="F24" s="1">
        <v>159</v>
      </c>
      <c r="G24" s="1">
        <v>169</v>
      </c>
      <c r="H24" s="1">
        <v>177</v>
      </c>
      <c r="I24" s="1">
        <f>SUM(Tabela46713[[#This Row],[I gra]:[V gra]])</f>
        <v>825</v>
      </c>
      <c r="J24" s="3">
        <f>Tabela46713[[#This Row],[Suma bez HDCP]]/5</f>
        <v>165</v>
      </c>
      <c r="K24" s="1">
        <v>0</v>
      </c>
      <c r="L24" s="1">
        <f>Tabela46713[[#This Row],[Suma bez HDCP]]+Tabela46713[[#This Row],[HDCP]]</f>
        <v>825</v>
      </c>
    </row>
    <row r="25" spans="1:12" x14ac:dyDescent="0.3">
      <c r="A25" s="11">
        <v>5</v>
      </c>
      <c r="B25" s="10" t="s">
        <v>20</v>
      </c>
      <c r="C25" s="1" t="s">
        <v>23</v>
      </c>
      <c r="D25" s="1">
        <v>143</v>
      </c>
      <c r="E25" s="1">
        <v>150</v>
      </c>
      <c r="F25" s="1">
        <v>181</v>
      </c>
      <c r="G25" s="1">
        <v>134</v>
      </c>
      <c r="H25" s="1">
        <v>151</v>
      </c>
      <c r="I25" s="1">
        <f>SUM(Tabela46713[[#This Row],[I gra]:[V gra]])</f>
        <v>759</v>
      </c>
      <c r="J25" s="3">
        <f>Tabela46713[[#This Row],[Suma bez HDCP]]/5</f>
        <v>151.80000000000001</v>
      </c>
      <c r="K25" s="1">
        <v>40</v>
      </c>
      <c r="L25" s="1">
        <f>Tabela46713[[#This Row],[Suma bez HDCP]]+Tabela46713[[#This Row],[HDCP]]</f>
        <v>799</v>
      </c>
    </row>
    <row r="26" spans="1:12" x14ac:dyDescent="0.3">
      <c r="A26" s="11">
        <v>6</v>
      </c>
      <c r="B26" s="10" t="s">
        <v>20</v>
      </c>
      <c r="C26" s="1" t="s">
        <v>58</v>
      </c>
      <c r="D26" s="1">
        <v>165</v>
      </c>
      <c r="E26" s="1">
        <v>143</v>
      </c>
      <c r="F26" s="1">
        <v>157</v>
      </c>
      <c r="G26" s="1">
        <v>176</v>
      </c>
      <c r="H26" s="1">
        <v>156</v>
      </c>
      <c r="I26" s="1">
        <f>SUM(Tabela46713[[#This Row],[I gra]:[V gra]])</f>
        <v>797</v>
      </c>
      <c r="J26" s="3">
        <f>Tabela46713[[#This Row],[Suma bez HDCP]]/5</f>
        <v>159.4</v>
      </c>
      <c r="K26" s="1">
        <v>0</v>
      </c>
      <c r="L26" s="1">
        <f>Tabela46713[[#This Row],[Suma bez HDCP]]+Tabela46713[[#This Row],[HDCP]]</f>
        <v>797</v>
      </c>
    </row>
    <row r="27" spans="1:12" x14ac:dyDescent="0.3">
      <c r="A27" s="11">
        <v>7</v>
      </c>
      <c r="B27" s="10" t="s">
        <v>20</v>
      </c>
      <c r="C27" s="1" t="s">
        <v>76</v>
      </c>
      <c r="D27" s="1">
        <v>134</v>
      </c>
      <c r="E27" s="1">
        <v>141</v>
      </c>
      <c r="F27" s="1">
        <v>180</v>
      </c>
      <c r="G27" s="1">
        <v>177</v>
      </c>
      <c r="H27" s="1">
        <v>157</v>
      </c>
      <c r="I27" s="1">
        <f>SUM(Tabela46713[[#This Row],[I gra]:[V gra]])</f>
        <v>789</v>
      </c>
      <c r="J27" s="3">
        <f>Tabela46713[[#This Row],[Suma bez HDCP]]/5</f>
        <v>157.80000000000001</v>
      </c>
      <c r="K27" s="1">
        <v>0</v>
      </c>
      <c r="L27" s="1">
        <f>Tabela46713[[#This Row],[Suma bez HDCP]]+Tabela46713[[#This Row],[HDCP]]</f>
        <v>789</v>
      </c>
    </row>
    <row r="28" spans="1:12" x14ac:dyDescent="0.3">
      <c r="A28" s="11">
        <v>8</v>
      </c>
      <c r="B28" s="10" t="s">
        <v>20</v>
      </c>
      <c r="C28" s="1" t="s">
        <v>71</v>
      </c>
      <c r="D28" s="1">
        <v>158</v>
      </c>
      <c r="E28" s="1">
        <v>147</v>
      </c>
      <c r="F28" s="1">
        <v>151</v>
      </c>
      <c r="G28" s="1">
        <v>121</v>
      </c>
      <c r="H28" s="1">
        <v>163</v>
      </c>
      <c r="I28" s="1">
        <f>SUM(Tabela46713[[#This Row],[I gra]:[V gra]])</f>
        <v>740</v>
      </c>
      <c r="J28" s="3">
        <f>Tabela46713[[#This Row],[Suma bez HDCP]]/5</f>
        <v>148</v>
      </c>
      <c r="K28" s="1">
        <v>0</v>
      </c>
      <c r="L28" s="1">
        <f>Tabela46713[[#This Row],[Suma bez HDCP]]+Tabela46713[[#This Row],[HDCP]]</f>
        <v>740</v>
      </c>
    </row>
    <row r="29" spans="1:12" x14ac:dyDescent="0.3">
      <c r="A29" s="11">
        <v>9</v>
      </c>
      <c r="B29" s="10" t="s">
        <v>20</v>
      </c>
      <c r="C29" s="1" t="s">
        <v>61</v>
      </c>
      <c r="D29" s="1">
        <v>118</v>
      </c>
      <c r="E29" s="1">
        <v>134</v>
      </c>
      <c r="F29" s="1">
        <v>151</v>
      </c>
      <c r="G29" s="1">
        <v>131</v>
      </c>
      <c r="H29" s="1">
        <v>168</v>
      </c>
      <c r="I29" s="1">
        <f>SUM(Tabela46713[[#This Row],[I gra]:[V gra]])</f>
        <v>702</v>
      </c>
      <c r="J29" s="3">
        <f>Tabela46713[[#This Row],[Suma bez HDCP]]/5</f>
        <v>140.4</v>
      </c>
      <c r="K29" s="1">
        <v>0</v>
      </c>
      <c r="L29" s="1">
        <f>Tabela46713[[#This Row],[Suma bez HDCP]]+Tabela46713[[#This Row],[HDCP]]</f>
        <v>702</v>
      </c>
    </row>
    <row r="30" spans="1:12" x14ac:dyDescent="0.3">
      <c r="A30" s="11">
        <v>10</v>
      </c>
      <c r="B30" s="1" t="s">
        <v>20</v>
      </c>
      <c r="C30" s="1" t="s">
        <v>25</v>
      </c>
      <c r="D30" s="1">
        <v>124</v>
      </c>
      <c r="E30" s="1">
        <v>144</v>
      </c>
      <c r="F30" s="1">
        <v>152</v>
      </c>
      <c r="G30" s="1">
        <v>126</v>
      </c>
      <c r="H30" s="1">
        <v>117</v>
      </c>
      <c r="I30" s="57">
        <f>SUM(Tabela46713[[#This Row],[I gra]:[V gra]])</f>
        <v>663</v>
      </c>
      <c r="J30" s="3">
        <f>Tabela46713[[#This Row],[Suma bez HDCP]]/5</f>
        <v>132.6</v>
      </c>
      <c r="K30" s="1">
        <v>0</v>
      </c>
      <c r="L30" s="57">
        <f>Tabela46713[[#This Row],[Suma bez HDCP]]+Tabela46713[[#This Row],[HDCP]]</f>
        <v>663</v>
      </c>
    </row>
    <row r="31" spans="1:12" x14ac:dyDescent="0.3">
      <c r="A31" s="11">
        <v>11</v>
      </c>
      <c r="B31" s="10" t="s">
        <v>20</v>
      </c>
      <c r="C31" s="1" t="s">
        <v>85</v>
      </c>
      <c r="D31" s="1">
        <v>98</v>
      </c>
      <c r="E31" s="1">
        <v>97</v>
      </c>
      <c r="F31" s="1">
        <v>131</v>
      </c>
      <c r="G31" s="1">
        <v>203</v>
      </c>
      <c r="H31" s="1">
        <v>107</v>
      </c>
      <c r="I31" s="1">
        <f>SUM(Tabela46713[[#This Row],[I gra]:[V gra]])</f>
        <v>636</v>
      </c>
      <c r="J31" s="3">
        <f>Tabela46713[[#This Row],[Suma bez HDCP]]/5</f>
        <v>127.2</v>
      </c>
      <c r="K31" s="1">
        <v>0</v>
      </c>
      <c r="L31" s="1">
        <f>Tabela46713[[#This Row],[Suma bez HDCP]]+Tabela46713[[#This Row],[HDCP]]</f>
        <v>636</v>
      </c>
    </row>
    <row r="32" spans="1:12" x14ac:dyDescent="0.3">
      <c r="A32" s="11">
        <v>12</v>
      </c>
      <c r="B32" s="10" t="s">
        <v>20</v>
      </c>
      <c r="C32" s="1" t="s">
        <v>44</v>
      </c>
      <c r="D32" s="1">
        <v>127</v>
      </c>
      <c r="E32" s="1">
        <v>79</v>
      </c>
      <c r="F32" s="1">
        <v>133</v>
      </c>
      <c r="G32" s="1">
        <v>113</v>
      </c>
      <c r="H32" s="1">
        <v>118</v>
      </c>
      <c r="I32" s="1">
        <f>SUM(Tabela46713[[#This Row],[I gra]:[V gra]])</f>
        <v>570</v>
      </c>
      <c r="J32" s="3">
        <f>Tabela46713[[#This Row],[Suma bez HDCP]]/5</f>
        <v>114</v>
      </c>
      <c r="K32" s="1">
        <v>40</v>
      </c>
      <c r="L32" s="1">
        <f>Tabela46713[[#This Row],[Suma bez HDCP]]+Tabela46713[[#This Row],[HDCP]]</f>
        <v>610</v>
      </c>
    </row>
    <row r="33" spans="1:12" x14ac:dyDescent="0.3">
      <c r="A33" s="11">
        <v>13</v>
      </c>
      <c r="B33" s="10" t="s">
        <v>20</v>
      </c>
      <c r="C33" s="1" t="s">
        <v>77</v>
      </c>
      <c r="D33" s="1">
        <v>111</v>
      </c>
      <c r="E33" s="1">
        <v>121</v>
      </c>
      <c r="F33" s="1">
        <v>132</v>
      </c>
      <c r="G33" s="1">
        <v>110</v>
      </c>
      <c r="H33" s="1">
        <v>99</v>
      </c>
      <c r="I33" s="1">
        <f>SUM(Tabela46713[[#This Row],[I gra]:[V gra]])</f>
        <v>573</v>
      </c>
      <c r="J33" s="3">
        <f>Tabela46713[[#This Row],[Suma bez HDCP]]/5</f>
        <v>114.6</v>
      </c>
      <c r="K33" s="1">
        <v>0</v>
      </c>
      <c r="L33" s="1">
        <f>Tabela46713[[#This Row],[Suma bez HDCP]]+Tabela46713[[#This Row],[HDCP]]</f>
        <v>573</v>
      </c>
    </row>
    <row r="34" spans="1:12" x14ac:dyDescent="0.3">
      <c r="A34" s="11">
        <v>14</v>
      </c>
      <c r="B34" s="10" t="s">
        <v>20</v>
      </c>
      <c r="C34" s="1" t="s">
        <v>89</v>
      </c>
      <c r="D34" s="1">
        <v>81</v>
      </c>
      <c r="E34" s="1">
        <v>82</v>
      </c>
      <c r="F34" s="1">
        <v>97</v>
      </c>
      <c r="G34" s="1">
        <v>125</v>
      </c>
      <c r="H34" s="1">
        <v>122</v>
      </c>
      <c r="I34" s="57">
        <f>SUM(Tabela46713[[#This Row],[I gra]:[V gra]])</f>
        <v>507</v>
      </c>
      <c r="J34" s="3">
        <f>Tabela46713[[#This Row],[Suma bez HDCP]]/5</f>
        <v>101.4</v>
      </c>
      <c r="K34" s="1">
        <v>0</v>
      </c>
      <c r="L34" s="57">
        <f>Tabela46713[[#This Row],[Suma bez HDCP]]+Tabela46713[[#This Row],[HDCP]]</f>
        <v>507</v>
      </c>
    </row>
    <row r="35" spans="1:12" x14ac:dyDescent="0.3">
      <c r="A35" s="11">
        <v>15</v>
      </c>
      <c r="B35" s="10" t="s">
        <v>20</v>
      </c>
      <c r="C35" s="1" t="s">
        <v>83</v>
      </c>
      <c r="D35" s="1">
        <v>86</v>
      </c>
      <c r="E35" s="1">
        <v>105</v>
      </c>
      <c r="F35" s="1">
        <v>66</v>
      </c>
      <c r="G35" s="1">
        <v>77</v>
      </c>
      <c r="H35" s="1">
        <v>106</v>
      </c>
      <c r="I35" s="1">
        <f>SUM(Tabela46713[[#This Row],[I gra]:[V gra]])</f>
        <v>440</v>
      </c>
      <c r="J35" s="3">
        <f>Tabela46713[[#This Row],[Suma bez HDCP]]/5</f>
        <v>88</v>
      </c>
      <c r="K35" s="1">
        <v>0</v>
      </c>
      <c r="L35" s="1">
        <f>Tabela46713[[#This Row],[Suma bez HDCP]]+Tabela46713[[#This Row],[HDCP]]</f>
        <v>440</v>
      </c>
    </row>
    <row r="36" spans="1:12" x14ac:dyDescent="0.3">
      <c r="A36" s="11">
        <v>16</v>
      </c>
      <c r="B36" s="10" t="s">
        <v>20</v>
      </c>
      <c r="C36" s="1" t="s">
        <v>78</v>
      </c>
      <c r="D36" s="1"/>
      <c r="E36" s="1"/>
      <c r="F36" s="1"/>
      <c r="G36" s="1"/>
      <c r="H36" s="1"/>
      <c r="I36" s="1">
        <f>SUM(Tabela46713[[#This Row],[I gra]:[V gra]])</f>
        <v>0</v>
      </c>
      <c r="J36" s="3">
        <f>Tabela46713[[#This Row],[Suma bez HDCP]]/5</f>
        <v>0</v>
      </c>
      <c r="K36" s="1">
        <v>40</v>
      </c>
      <c r="L36" s="1">
        <f>Tabela46713[[#This Row],[Suma bez HDCP]]+Tabela46713[[#This Row],[HDCP]]</f>
        <v>40</v>
      </c>
    </row>
    <row r="37" spans="1:12" x14ac:dyDescent="0.3">
      <c r="A37" s="11">
        <v>17</v>
      </c>
      <c r="B37" s="1" t="s">
        <v>20</v>
      </c>
      <c r="C37" s="1" t="s">
        <v>34</v>
      </c>
      <c r="D37" s="1"/>
      <c r="E37" s="1"/>
      <c r="F37" s="1"/>
      <c r="G37" s="1"/>
      <c r="H37" s="1"/>
      <c r="I37" s="1">
        <f>SUM(Tabela46713[[#This Row],[I gra]:[V gra]])</f>
        <v>0</v>
      </c>
      <c r="J37" s="3">
        <f>Tabela46713[[#This Row],[Suma bez HDCP]]/5</f>
        <v>0</v>
      </c>
      <c r="K37" s="1">
        <v>40</v>
      </c>
      <c r="L37" s="1">
        <f>Tabela46713[[#This Row],[Suma bez HDCP]]+Tabela46713[[#This Row],[HDCP]]</f>
        <v>40</v>
      </c>
    </row>
    <row r="38" spans="1:12" x14ac:dyDescent="0.3">
      <c r="A38" s="11">
        <v>18</v>
      </c>
      <c r="B38" s="10" t="s">
        <v>20</v>
      </c>
      <c r="C38" s="1" t="s">
        <v>75</v>
      </c>
      <c r="D38" s="1"/>
      <c r="E38" s="1"/>
      <c r="F38" s="1"/>
      <c r="G38" s="1"/>
      <c r="H38" s="1"/>
      <c r="I38" s="1">
        <f>SUM(Tabela46713[[#This Row],[I gra]:[V gra]])</f>
        <v>0</v>
      </c>
      <c r="J38" s="3">
        <f>Tabela46713[[#This Row],[Suma bez HDCP]]/5</f>
        <v>0</v>
      </c>
      <c r="K38" s="1">
        <v>40</v>
      </c>
      <c r="L38" s="1">
        <f>Tabela46713[[#This Row],[Suma bez HDCP]]+Tabela46713[[#This Row],[HDCP]]</f>
        <v>40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6"/>
  <sheetViews>
    <sheetView tabSelected="1" topLeftCell="E19" workbookViewId="0">
      <selection activeCell="C21" sqref="C21:C32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x14ac:dyDescent="0.3">
      <c r="A1" s="12" t="s">
        <v>35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</row>
    <row r="2" spans="1:12" x14ac:dyDescent="0.3">
      <c r="A2" s="8">
        <v>2</v>
      </c>
      <c r="B2" s="10" t="s">
        <v>13</v>
      </c>
      <c r="C2" s="1" t="s">
        <v>9</v>
      </c>
      <c r="D2" s="1">
        <v>191</v>
      </c>
      <c r="E2" s="1">
        <v>227</v>
      </c>
      <c r="F2" s="1">
        <v>157</v>
      </c>
      <c r="G2" s="1">
        <v>179</v>
      </c>
      <c r="H2" s="1">
        <v>257</v>
      </c>
      <c r="I2" s="1">
        <f>SUM(Tabela4414[[#This Row],[I gra]:[V gra]])</f>
        <v>1011</v>
      </c>
      <c r="J2" s="3">
        <f>Tabela4414[[#This Row],[Suma bez HDCP]]/5</f>
        <v>202.2</v>
      </c>
      <c r="K2" s="1">
        <v>0</v>
      </c>
      <c r="L2" s="1">
        <f>Tabela4414[[#This Row],[Suma bez HDCP]]+Tabela4414[[#This Row],[HDCP]]</f>
        <v>1011</v>
      </c>
    </row>
    <row r="3" spans="1:12" x14ac:dyDescent="0.3">
      <c r="A3" s="8">
        <v>3</v>
      </c>
      <c r="B3" s="10" t="s">
        <v>13</v>
      </c>
      <c r="C3" s="1" t="s">
        <v>40</v>
      </c>
      <c r="D3" s="1">
        <v>191</v>
      </c>
      <c r="E3" s="1">
        <v>217</v>
      </c>
      <c r="F3" s="1">
        <v>234</v>
      </c>
      <c r="G3" s="1">
        <v>201</v>
      </c>
      <c r="H3" s="1">
        <v>162</v>
      </c>
      <c r="I3" s="1">
        <f>SUM(Tabela4414[[#This Row],[I gra]:[V gra]])</f>
        <v>1005</v>
      </c>
      <c r="J3" s="3">
        <f>Tabela4414[[#This Row],[Suma bez HDCP]]/5</f>
        <v>201</v>
      </c>
      <c r="K3" s="1">
        <v>0</v>
      </c>
      <c r="L3" s="1">
        <f>Tabela4414[[#This Row],[Suma bez HDCP]]+Tabela4414[[#This Row],[HDCP]]</f>
        <v>1005</v>
      </c>
    </row>
    <row r="4" spans="1:12" x14ac:dyDescent="0.3">
      <c r="A4" s="8">
        <v>4</v>
      </c>
      <c r="B4" s="10" t="s">
        <v>13</v>
      </c>
      <c r="C4" s="1" t="s">
        <v>18</v>
      </c>
      <c r="D4" s="1">
        <v>179</v>
      </c>
      <c r="E4" s="1">
        <v>191</v>
      </c>
      <c r="F4" s="1">
        <v>180</v>
      </c>
      <c r="G4" s="1">
        <v>150</v>
      </c>
      <c r="H4" s="1">
        <v>204</v>
      </c>
      <c r="I4" s="1">
        <f>SUM(Tabela4414[[#This Row],[I gra]:[V gra]])</f>
        <v>904</v>
      </c>
      <c r="J4" s="3">
        <f>Tabela4414[[#This Row],[Suma bez HDCP]]/5</f>
        <v>180.8</v>
      </c>
      <c r="K4" s="1">
        <v>40</v>
      </c>
      <c r="L4" s="1">
        <f>Tabela4414[[#This Row],[Suma bez HDCP]]+Tabela4414[[#This Row],[HDCP]]</f>
        <v>944</v>
      </c>
    </row>
    <row r="5" spans="1:12" x14ac:dyDescent="0.3">
      <c r="A5" s="8">
        <v>5</v>
      </c>
      <c r="B5" s="10" t="s">
        <v>13</v>
      </c>
      <c r="C5" s="1" t="s">
        <v>16</v>
      </c>
      <c r="D5" s="1">
        <v>181</v>
      </c>
      <c r="E5" s="1">
        <v>169</v>
      </c>
      <c r="F5" s="1">
        <v>213</v>
      </c>
      <c r="G5" s="1">
        <v>148</v>
      </c>
      <c r="H5" s="1">
        <v>171</v>
      </c>
      <c r="I5" s="1">
        <f>SUM(Tabela4414[[#This Row],[I gra]:[V gra]])</f>
        <v>882</v>
      </c>
      <c r="J5" s="3">
        <f>Tabela4414[[#This Row],[Suma bez HDCP]]/5</f>
        <v>176.4</v>
      </c>
      <c r="K5" s="1">
        <v>0</v>
      </c>
      <c r="L5" s="1">
        <f>Tabela4414[[#This Row],[Suma bez HDCP]]+Tabela4414[[#This Row],[HDCP]]</f>
        <v>882</v>
      </c>
    </row>
    <row r="6" spans="1:12" x14ac:dyDescent="0.3">
      <c r="A6" s="8">
        <v>6</v>
      </c>
      <c r="B6" s="10" t="s">
        <v>13</v>
      </c>
      <c r="C6" s="1" t="s">
        <v>11</v>
      </c>
      <c r="D6" s="1">
        <v>145</v>
      </c>
      <c r="E6" s="1">
        <v>157</v>
      </c>
      <c r="F6" s="1">
        <v>168</v>
      </c>
      <c r="G6" s="1">
        <v>165</v>
      </c>
      <c r="H6" s="1">
        <v>155</v>
      </c>
      <c r="I6" s="1">
        <f>SUM(Tabela4414[[#This Row],[I gra]:[V gra]])</f>
        <v>790</v>
      </c>
      <c r="J6" s="3">
        <f>Tabela4414[[#This Row],[Suma bez HDCP]]/5</f>
        <v>158</v>
      </c>
      <c r="K6" s="1">
        <v>0</v>
      </c>
      <c r="L6" s="1">
        <f>Tabela4414[[#This Row],[Suma bez HDCP]]+Tabela4414[[#This Row],[HDCP]]</f>
        <v>790</v>
      </c>
    </row>
    <row r="7" spans="1:12" x14ac:dyDescent="0.3">
      <c r="A7" s="8">
        <v>7</v>
      </c>
      <c r="B7" s="10" t="s">
        <v>13</v>
      </c>
      <c r="C7" s="1" t="s">
        <v>28</v>
      </c>
      <c r="D7" s="1">
        <v>133</v>
      </c>
      <c r="E7" s="1">
        <v>163</v>
      </c>
      <c r="F7" s="1">
        <v>114</v>
      </c>
      <c r="G7" s="1">
        <v>167</v>
      </c>
      <c r="H7" s="1">
        <v>200</v>
      </c>
      <c r="I7" s="1">
        <f>SUM(Tabela4414[[#This Row],[I gra]:[V gra]])</f>
        <v>777</v>
      </c>
      <c r="J7" s="3">
        <f>Tabela4414[[#This Row],[Suma bez HDCP]]/5</f>
        <v>155.4</v>
      </c>
      <c r="K7" s="1">
        <v>0</v>
      </c>
      <c r="L7" s="1">
        <f>Tabela4414[[#This Row],[Suma bez HDCP]]+Tabela4414[[#This Row],[HDCP]]</f>
        <v>777</v>
      </c>
    </row>
    <row r="8" spans="1:12" x14ac:dyDescent="0.3">
      <c r="A8" s="8">
        <v>8</v>
      </c>
      <c r="B8" s="10" t="s">
        <v>13</v>
      </c>
      <c r="C8" s="1" t="s">
        <v>39</v>
      </c>
      <c r="D8" s="1">
        <v>124</v>
      </c>
      <c r="E8" s="1">
        <v>145</v>
      </c>
      <c r="F8" s="1">
        <v>113</v>
      </c>
      <c r="G8" s="1">
        <v>185</v>
      </c>
      <c r="H8" s="1">
        <v>155</v>
      </c>
      <c r="I8" s="1">
        <f>SUM(Tabela4414[[#This Row],[I gra]:[V gra]])</f>
        <v>722</v>
      </c>
      <c r="J8" s="3">
        <f>Tabela4414[[#This Row],[Suma bez HDCP]]/5</f>
        <v>144.4</v>
      </c>
      <c r="K8" s="1">
        <v>0</v>
      </c>
      <c r="L8" s="1">
        <f>Tabela4414[[#This Row],[Suma bez HDCP]]+Tabela4414[[#This Row],[HDCP]]</f>
        <v>722</v>
      </c>
    </row>
    <row r="9" spans="1:12" x14ac:dyDescent="0.3">
      <c r="A9" s="8">
        <v>9</v>
      </c>
      <c r="B9" s="1" t="s">
        <v>13</v>
      </c>
      <c r="C9" s="1" t="s">
        <v>79</v>
      </c>
      <c r="D9" s="1"/>
      <c r="E9" s="1"/>
      <c r="F9" s="1"/>
      <c r="G9" s="1"/>
      <c r="H9" s="1"/>
      <c r="I9" s="1">
        <f>SUM(Tabela4414[[#This Row],[I gra]:[V gra]])</f>
        <v>0</v>
      </c>
      <c r="J9" s="3">
        <f>Tabela4414[[#This Row],[Suma bez HDCP]]/5</f>
        <v>0</v>
      </c>
      <c r="K9" s="1">
        <v>0</v>
      </c>
      <c r="L9" s="1">
        <f>Tabela4414[[#This Row],[Suma bez HDCP]]+Tabela4414[[#This Row],[HDCP]]</f>
        <v>0</v>
      </c>
    </row>
    <row r="10" spans="1:12" x14ac:dyDescent="0.3">
      <c r="A10" s="8">
        <v>10</v>
      </c>
      <c r="B10" s="1" t="s">
        <v>13</v>
      </c>
      <c r="C10" s="1" t="s">
        <v>15</v>
      </c>
      <c r="D10" s="1"/>
      <c r="E10" s="1"/>
      <c r="F10" s="1"/>
      <c r="G10" s="1"/>
      <c r="H10" s="1"/>
      <c r="I10" s="1">
        <f>SUM(Tabela4414[[#This Row],[I gra]:[V gra]])</f>
        <v>0</v>
      </c>
      <c r="J10" s="3">
        <f>Tabela4414[[#This Row],[Suma bez HDCP]]/5</f>
        <v>0</v>
      </c>
      <c r="K10" s="1">
        <v>0</v>
      </c>
      <c r="L10" s="1">
        <f>Tabela4414[[#This Row],[Suma bez HDCP]]+Tabela4414[[#This Row],[HDCP]]</f>
        <v>0</v>
      </c>
    </row>
    <row r="11" spans="1:12" x14ac:dyDescent="0.3">
      <c r="A11" s="8">
        <v>11</v>
      </c>
      <c r="B11" s="1" t="s">
        <v>13</v>
      </c>
      <c r="C11" s="1" t="s">
        <v>64</v>
      </c>
      <c r="D11" s="1"/>
      <c r="E11" s="1"/>
      <c r="F11" s="1"/>
      <c r="G11" s="1"/>
      <c r="H11" s="1"/>
      <c r="I11" s="1">
        <f>SUM(Tabela4414[[#This Row],[I gra]:[V gra]])</f>
        <v>0</v>
      </c>
      <c r="J11" s="3">
        <f>Tabela4414[[#This Row],[Suma bez HDCP]]/5</f>
        <v>0</v>
      </c>
      <c r="K11" s="1">
        <v>0</v>
      </c>
      <c r="L11" s="1">
        <f>Tabela4414[[#This Row],[Suma bez HDCP]]+Tabela4414[[#This Row],[HDCP]]</f>
        <v>0</v>
      </c>
    </row>
    <row r="12" spans="1:12" x14ac:dyDescent="0.3">
      <c r="A12" s="8">
        <v>12</v>
      </c>
      <c r="B12" s="1" t="s">
        <v>13</v>
      </c>
      <c r="C12" s="1" t="s">
        <v>14</v>
      </c>
      <c r="D12" s="1"/>
      <c r="E12" s="1"/>
      <c r="F12" s="1"/>
      <c r="G12" s="1"/>
      <c r="H12" s="1"/>
      <c r="I12" s="1">
        <f>SUM(Tabela4414[[#This Row],[I gra]:[V gra]])</f>
        <v>0</v>
      </c>
      <c r="J12" s="3">
        <f>Tabela4414[[#This Row],[Suma bez HDCP]]/5</f>
        <v>0</v>
      </c>
      <c r="K12" s="1">
        <v>0</v>
      </c>
      <c r="L12" s="1">
        <f>Tabela4414[[#This Row],[Suma bez HDCP]]+Tabela4414[[#This Row],[HDCP]]</f>
        <v>0</v>
      </c>
    </row>
    <row r="13" spans="1:12" x14ac:dyDescent="0.3">
      <c r="A13" s="8">
        <v>13</v>
      </c>
      <c r="B13" s="1" t="s">
        <v>13</v>
      </c>
      <c r="C13" s="1" t="s">
        <v>27</v>
      </c>
      <c r="D13" s="1"/>
      <c r="E13" s="1"/>
      <c r="F13" s="1"/>
      <c r="G13" s="1"/>
      <c r="H13" s="1"/>
      <c r="I13" s="1">
        <f>SUM(Tabela4414[[#This Row],[I gra]:[V gra]])</f>
        <v>0</v>
      </c>
      <c r="J13" s="3">
        <f>Tabela4414[[#This Row],[Suma bez HDCP]]/5</f>
        <v>0</v>
      </c>
      <c r="K13" s="1">
        <v>0</v>
      </c>
      <c r="L13" s="1">
        <f>Tabela4414[[#This Row],[Suma bez HDCP]]+Tabela4414[[#This Row],[HDCP]]</f>
        <v>0</v>
      </c>
    </row>
    <row r="14" spans="1:12" x14ac:dyDescent="0.3">
      <c r="A14" s="8">
        <v>14</v>
      </c>
      <c r="B14" s="1" t="s">
        <v>13</v>
      </c>
      <c r="C14" s="1" t="s">
        <v>19</v>
      </c>
      <c r="D14" s="1"/>
      <c r="E14" s="1"/>
      <c r="F14" s="1"/>
      <c r="G14" s="1"/>
      <c r="H14" s="1"/>
      <c r="I14" s="1">
        <f>SUM(Tabela4414[[#This Row],[I gra]:[V gra]])</f>
        <v>0</v>
      </c>
      <c r="J14" s="3">
        <f>Tabela4414[[#This Row],[Suma bez HDCP]]/5</f>
        <v>0</v>
      </c>
      <c r="K14" s="1">
        <v>0</v>
      </c>
      <c r="L14" s="1">
        <f>Tabela4414[[#This Row],[Suma bez HDCP]]+Tabela4414[[#This Row],[HDCP]]</f>
        <v>0</v>
      </c>
    </row>
    <row r="15" spans="1:12" x14ac:dyDescent="0.3">
      <c r="A15" s="8">
        <v>15</v>
      </c>
      <c r="B15" s="1" t="s">
        <v>13</v>
      </c>
      <c r="C15" s="1" t="s">
        <v>29</v>
      </c>
      <c r="D15" s="1"/>
      <c r="E15" s="1"/>
      <c r="F15" s="1"/>
      <c r="G15" s="1"/>
      <c r="H15" s="1"/>
      <c r="I15" s="1">
        <f>SUM(Tabela4414[[#This Row],[I gra]:[V gra]])</f>
        <v>0</v>
      </c>
      <c r="J15" s="3">
        <f>Tabela4414[[#This Row],[Suma bez HDCP]]/5</f>
        <v>0</v>
      </c>
      <c r="K15" s="1">
        <v>0</v>
      </c>
      <c r="L15" s="1">
        <f>Tabela4414[[#This Row],[Suma bez HDCP]]+Tabela4414[[#This Row],[HDCP]]</f>
        <v>0</v>
      </c>
    </row>
    <row r="16" spans="1:12" x14ac:dyDescent="0.3">
      <c r="A16" s="8">
        <v>16</v>
      </c>
      <c r="B16" s="1" t="s">
        <v>13</v>
      </c>
      <c r="C16" s="1" t="s">
        <v>30</v>
      </c>
      <c r="D16" s="1"/>
      <c r="E16" s="1"/>
      <c r="F16" s="1"/>
      <c r="G16" s="1"/>
      <c r="H16" s="1"/>
      <c r="I16" s="1">
        <f>SUM(Tabela4414[[#This Row],[I gra]:[V gra]])</f>
        <v>0</v>
      </c>
      <c r="J16" s="3">
        <f>Tabela4414[[#This Row],[Suma bez HDCP]]/5</f>
        <v>0</v>
      </c>
      <c r="K16" s="1">
        <v>0</v>
      </c>
      <c r="L16" s="1">
        <f>Tabela4414[[#This Row],[Suma bez HDCP]]+Tabela4414[[#This Row],[HDCP]]</f>
        <v>0</v>
      </c>
    </row>
    <row r="17" spans="1:12" x14ac:dyDescent="0.3">
      <c r="A17" s="8">
        <v>17</v>
      </c>
      <c r="B17" s="1" t="s">
        <v>13</v>
      </c>
      <c r="C17" s="1" t="s">
        <v>31</v>
      </c>
      <c r="D17" s="1"/>
      <c r="E17" s="1"/>
      <c r="F17" s="1"/>
      <c r="G17" s="1"/>
      <c r="H17" s="1"/>
      <c r="I17" s="1">
        <f>SUM(Tabela4414[[#This Row],[I gra]:[V gra]])</f>
        <v>0</v>
      </c>
      <c r="J17" s="3">
        <f>Tabela4414[[#This Row],[Suma bez HDCP]]/5</f>
        <v>0</v>
      </c>
      <c r="K17" s="1">
        <v>0</v>
      </c>
      <c r="L17" s="1">
        <f>Tabela4414[[#This Row],[Suma bez HDCP]]+Tabela4414[[#This Row],[HDCP]]</f>
        <v>0</v>
      </c>
    </row>
    <row r="18" spans="1:12" x14ac:dyDescent="0.3">
      <c r="A18" s="8">
        <v>18</v>
      </c>
      <c r="B18" s="1" t="s">
        <v>13</v>
      </c>
      <c r="C18" s="1"/>
      <c r="D18" s="1"/>
      <c r="E18" s="1"/>
      <c r="F18" s="1"/>
      <c r="G18" s="1"/>
      <c r="H18" s="1"/>
      <c r="I18" s="1">
        <f>SUM(Tabela4414[[#This Row],[I gra]:[V gra]])</f>
        <v>0</v>
      </c>
      <c r="J18" s="3">
        <f>Tabela4414[[#This Row],[Suma bez HDCP]]/5</f>
        <v>0</v>
      </c>
      <c r="K18" s="1">
        <v>0</v>
      </c>
      <c r="L18" s="1">
        <f>Tabela4414[[#This Row],[Suma bez HDCP]]+Tabela4414[[#This Row],[HDCP]]</f>
        <v>0</v>
      </c>
    </row>
    <row r="19" spans="1:12" x14ac:dyDescent="0.3">
      <c r="A19" s="9"/>
    </row>
    <row r="20" spans="1:12" x14ac:dyDescent="0.3">
      <c r="A20" s="13" t="s">
        <v>35</v>
      </c>
      <c r="B20" s="6" t="s">
        <v>12</v>
      </c>
      <c r="C20" s="6" t="s">
        <v>10</v>
      </c>
      <c r="D20" s="6" t="s">
        <v>0</v>
      </c>
      <c r="E20" s="6" t="s">
        <v>1</v>
      </c>
      <c r="F20" s="6" t="s">
        <v>2</v>
      </c>
      <c r="G20" s="6" t="s">
        <v>3</v>
      </c>
      <c r="H20" s="6" t="s">
        <v>4</v>
      </c>
      <c r="I20" s="6" t="s">
        <v>5</v>
      </c>
      <c r="J20" s="7" t="s">
        <v>8</v>
      </c>
      <c r="K20" s="6" t="s">
        <v>6</v>
      </c>
      <c r="L20" s="6" t="s">
        <v>7</v>
      </c>
    </row>
    <row r="21" spans="1:12" x14ac:dyDescent="0.3">
      <c r="A21" s="11">
        <v>1</v>
      </c>
      <c r="B21" s="10" t="s">
        <v>20</v>
      </c>
      <c r="C21" s="1" t="s">
        <v>22</v>
      </c>
      <c r="D21" s="1">
        <v>135</v>
      </c>
      <c r="E21" s="1">
        <v>201</v>
      </c>
      <c r="F21" s="1">
        <v>169</v>
      </c>
      <c r="G21" s="1">
        <v>172</v>
      </c>
      <c r="H21" s="1">
        <v>169</v>
      </c>
      <c r="I21" s="1">
        <f>SUM(Tabela46715[[#This Row],[I gra]:[V gra]])</f>
        <v>846</v>
      </c>
      <c r="J21" s="3">
        <f>Tabela46715[[#This Row],[Suma bez HDCP]]/5</f>
        <v>169.2</v>
      </c>
      <c r="K21" s="1">
        <v>40</v>
      </c>
      <c r="L21" s="1">
        <f>Tabela46715[[#This Row],[Suma bez HDCP]]+Tabela46715[[#This Row],[HDCP]]</f>
        <v>886</v>
      </c>
    </row>
    <row r="22" spans="1:12" x14ac:dyDescent="0.3">
      <c r="A22" s="11">
        <v>2</v>
      </c>
      <c r="B22" s="10" t="s">
        <v>20</v>
      </c>
      <c r="C22" s="1" t="s">
        <v>76</v>
      </c>
      <c r="D22" s="1">
        <v>192</v>
      </c>
      <c r="E22" s="1">
        <v>146</v>
      </c>
      <c r="F22" s="1">
        <v>201</v>
      </c>
      <c r="G22" s="1">
        <v>139</v>
      </c>
      <c r="H22" s="1">
        <v>136</v>
      </c>
      <c r="I22" s="1">
        <f>SUM(Tabela46715[[#This Row],[I gra]:[V gra]])</f>
        <v>814</v>
      </c>
      <c r="J22" s="3">
        <f>Tabela46715[[#This Row],[Suma bez HDCP]]/5</f>
        <v>162.80000000000001</v>
      </c>
      <c r="K22" s="1">
        <v>0</v>
      </c>
      <c r="L22" s="1">
        <f>Tabela46715[[#This Row],[Suma bez HDCP]]+Tabela46715[[#This Row],[HDCP]]</f>
        <v>814</v>
      </c>
    </row>
    <row r="23" spans="1:12" x14ac:dyDescent="0.3">
      <c r="A23" s="11">
        <v>3</v>
      </c>
      <c r="B23" s="10" t="s">
        <v>20</v>
      </c>
      <c r="C23" s="1" t="s">
        <v>80</v>
      </c>
      <c r="D23" s="1">
        <v>144</v>
      </c>
      <c r="E23" s="1">
        <v>143</v>
      </c>
      <c r="F23" s="1">
        <v>169</v>
      </c>
      <c r="G23" s="1">
        <v>167</v>
      </c>
      <c r="H23" s="1">
        <v>172</v>
      </c>
      <c r="I23" s="1">
        <f>SUM(Tabela46715[[#This Row],[I gra]:[V gra]])</f>
        <v>795</v>
      </c>
      <c r="J23" s="3">
        <f>Tabela46715[[#This Row],[Suma bez HDCP]]/5</f>
        <v>159</v>
      </c>
      <c r="K23" s="1">
        <v>0</v>
      </c>
      <c r="L23" s="1">
        <f>Tabela46715[[#This Row],[Suma bez HDCP]]+Tabela46715[[#This Row],[HDCP]]</f>
        <v>795</v>
      </c>
    </row>
    <row r="24" spans="1:12" x14ac:dyDescent="0.3">
      <c r="A24" s="11">
        <v>4</v>
      </c>
      <c r="B24" s="10" t="s">
        <v>20</v>
      </c>
      <c r="C24" s="1" t="s">
        <v>73</v>
      </c>
      <c r="D24" s="1">
        <v>150</v>
      </c>
      <c r="E24" s="1">
        <v>152</v>
      </c>
      <c r="F24" s="1">
        <v>135</v>
      </c>
      <c r="G24" s="1">
        <v>163</v>
      </c>
      <c r="H24" s="1">
        <v>167</v>
      </c>
      <c r="I24" s="1">
        <f>SUM(Tabela46715[[#This Row],[I gra]:[V gra]])</f>
        <v>767</v>
      </c>
      <c r="J24" s="3">
        <f>Tabela46715[[#This Row],[Suma bez HDCP]]/5</f>
        <v>153.4</v>
      </c>
      <c r="K24" s="1">
        <v>0</v>
      </c>
      <c r="L24" s="1">
        <f>Tabela46715[[#This Row],[Suma bez HDCP]]+Tabela46715[[#This Row],[HDCP]]</f>
        <v>767</v>
      </c>
    </row>
    <row r="25" spans="1:12" x14ac:dyDescent="0.3">
      <c r="A25" s="11">
        <v>5</v>
      </c>
      <c r="B25" s="10" t="s">
        <v>20</v>
      </c>
      <c r="C25" s="1" t="s">
        <v>82</v>
      </c>
      <c r="D25" s="1">
        <v>161</v>
      </c>
      <c r="E25" s="1">
        <v>134</v>
      </c>
      <c r="F25" s="1">
        <v>115</v>
      </c>
      <c r="G25" s="1">
        <v>116</v>
      </c>
      <c r="H25" s="1">
        <v>162</v>
      </c>
      <c r="I25" s="1">
        <f>SUM(Tabela46715[[#This Row],[I gra]:[V gra]])</f>
        <v>688</v>
      </c>
      <c r="J25" s="3">
        <f>Tabela46715[[#This Row],[Suma bez HDCP]]/5</f>
        <v>137.6</v>
      </c>
      <c r="K25" s="1">
        <v>40</v>
      </c>
      <c r="L25" s="1">
        <f>Tabela46715[[#This Row],[Suma bez HDCP]]+Tabela46715[[#This Row],[HDCP]]</f>
        <v>728</v>
      </c>
    </row>
    <row r="26" spans="1:12" x14ac:dyDescent="0.3">
      <c r="A26" s="11">
        <v>6</v>
      </c>
      <c r="B26" s="10" t="s">
        <v>20</v>
      </c>
      <c r="C26" s="1" t="s">
        <v>61</v>
      </c>
      <c r="D26" s="1">
        <v>151</v>
      </c>
      <c r="E26" s="1">
        <v>194</v>
      </c>
      <c r="F26" s="1">
        <v>112</v>
      </c>
      <c r="G26" s="1">
        <v>111</v>
      </c>
      <c r="H26" s="1">
        <v>154</v>
      </c>
      <c r="I26" s="1">
        <f>SUM(Tabela46715[[#This Row],[I gra]:[V gra]])</f>
        <v>722</v>
      </c>
      <c r="J26" s="3">
        <f>Tabela46715[[#This Row],[Suma bez HDCP]]/5</f>
        <v>144.4</v>
      </c>
      <c r="K26" s="1">
        <v>0</v>
      </c>
      <c r="L26" s="1">
        <f>Tabela46715[[#This Row],[Suma bez HDCP]]+Tabela46715[[#This Row],[HDCP]]</f>
        <v>722</v>
      </c>
    </row>
    <row r="27" spans="1:12" x14ac:dyDescent="0.3">
      <c r="A27" s="11">
        <v>7</v>
      </c>
      <c r="B27" s="10" t="s">
        <v>20</v>
      </c>
      <c r="C27" s="1" t="s">
        <v>25</v>
      </c>
      <c r="D27" s="1">
        <v>155</v>
      </c>
      <c r="E27" s="1">
        <v>163</v>
      </c>
      <c r="F27" s="1">
        <v>149</v>
      </c>
      <c r="G27" s="1">
        <v>108</v>
      </c>
      <c r="H27" s="1">
        <v>133</v>
      </c>
      <c r="I27" s="1">
        <f>SUM(Tabela46715[[#This Row],[I gra]:[V gra]])</f>
        <v>708</v>
      </c>
      <c r="J27" s="3">
        <f>Tabela46715[[#This Row],[Suma bez HDCP]]/5</f>
        <v>141.6</v>
      </c>
      <c r="K27" s="1">
        <v>0</v>
      </c>
      <c r="L27" s="1">
        <f>Tabela46715[[#This Row],[Suma bez HDCP]]+Tabela46715[[#This Row],[HDCP]]</f>
        <v>708</v>
      </c>
    </row>
    <row r="28" spans="1:12" x14ac:dyDescent="0.3">
      <c r="A28" s="11">
        <v>8</v>
      </c>
      <c r="B28" s="10" t="s">
        <v>20</v>
      </c>
      <c r="C28" s="1" t="s">
        <v>85</v>
      </c>
      <c r="D28" s="1">
        <v>155</v>
      </c>
      <c r="E28" s="1">
        <v>138</v>
      </c>
      <c r="F28" s="1">
        <v>180</v>
      </c>
      <c r="G28" s="1">
        <v>156</v>
      </c>
      <c r="H28" s="1">
        <v>79</v>
      </c>
      <c r="I28" s="1">
        <f>SUM(Tabela46715[[#This Row],[I gra]:[V gra]])</f>
        <v>708</v>
      </c>
      <c r="J28" s="3">
        <f>Tabela46715[[#This Row],[Suma bez HDCP]]/5</f>
        <v>141.6</v>
      </c>
      <c r="K28" s="1">
        <v>0</v>
      </c>
      <c r="L28" s="1">
        <f>Tabela46715[[#This Row],[Suma bez HDCP]]+Tabela46715[[#This Row],[HDCP]]</f>
        <v>708</v>
      </c>
    </row>
    <row r="29" spans="1:12" x14ac:dyDescent="0.3">
      <c r="A29" s="11">
        <v>9</v>
      </c>
      <c r="B29" s="10" t="s">
        <v>20</v>
      </c>
      <c r="C29" s="1" t="s">
        <v>23</v>
      </c>
      <c r="D29" s="1">
        <v>118</v>
      </c>
      <c r="E29" s="1">
        <v>121</v>
      </c>
      <c r="F29" s="1">
        <v>134</v>
      </c>
      <c r="G29" s="1">
        <v>152</v>
      </c>
      <c r="H29" s="1">
        <v>140</v>
      </c>
      <c r="I29" s="1">
        <f>SUM(Tabela46715[[#This Row],[I gra]:[V gra]])</f>
        <v>665</v>
      </c>
      <c r="J29" s="3">
        <f>Tabela46715[[#This Row],[Suma bez HDCP]]/5</f>
        <v>133</v>
      </c>
      <c r="K29" s="1">
        <v>40</v>
      </c>
      <c r="L29" s="1">
        <f>Tabela46715[[#This Row],[Suma bez HDCP]]+Tabela46715[[#This Row],[HDCP]]</f>
        <v>705</v>
      </c>
    </row>
    <row r="30" spans="1:12" x14ac:dyDescent="0.3">
      <c r="A30" s="11">
        <v>10</v>
      </c>
      <c r="B30" s="10" t="s">
        <v>20</v>
      </c>
      <c r="C30" s="1" t="s">
        <v>71</v>
      </c>
      <c r="D30" s="1">
        <v>143</v>
      </c>
      <c r="E30" s="1">
        <v>128</v>
      </c>
      <c r="F30" s="1">
        <v>141</v>
      </c>
      <c r="G30" s="1">
        <v>153</v>
      </c>
      <c r="H30" s="1">
        <v>118</v>
      </c>
      <c r="I30" s="1">
        <f>SUM(Tabela46715[[#This Row],[I gra]:[V gra]])</f>
        <v>683</v>
      </c>
      <c r="J30" s="3">
        <f>Tabela46715[[#This Row],[Suma bez HDCP]]/5</f>
        <v>136.6</v>
      </c>
      <c r="K30" s="1">
        <v>0</v>
      </c>
      <c r="L30" s="1">
        <f>Tabela46715[[#This Row],[Suma bez HDCP]]+Tabela46715[[#This Row],[HDCP]]</f>
        <v>683</v>
      </c>
    </row>
    <row r="31" spans="1:12" x14ac:dyDescent="0.3">
      <c r="A31" s="11">
        <v>11</v>
      </c>
      <c r="B31" s="10" t="s">
        <v>20</v>
      </c>
      <c r="C31" s="1" t="s">
        <v>44</v>
      </c>
      <c r="D31" s="1">
        <v>95</v>
      </c>
      <c r="E31" s="1">
        <v>118</v>
      </c>
      <c r="F31" s="1">
        <v>102</v>
      </c>
      <c r="G31" s="1">
        <v>110</v>
      </c>
      <c r="H31" s="1">
        <v>104</v>
      </c>
      <c r="I31" s="1">
        <f>SUM(Tabela46715[[#This Row],[I gra]:[V gra]])</f>
        <v>529</v>
      </c>
      <c r="J31" s="3">
        <f>Tabela46715[[#This Row],[Suma bez HDCP]]/5</f>
        <v>105.8</v>
      </c>
      <c r="K31" s="1">
        <v>40</v>
      </c>
      <c r="L31" s="1">
        <f>Tabela46715[[#This Row],[Suma bez HDCP]]+Tabela46715[[#This Row],[HDCP]]</f>
        <v>569</v>
      </c>
    </row>
    <row r="32" spans="1:12" x14ac:dyDescent="0.3">
      <c r="A32" s="11">
        <v>12</v>
      </c>
      <c r="B32" s="10" t="s">
        <v>20</v>
      </c>
      <c r="C32" s="1" t="s">
        <v>89</v>
      </c>
      <c r="D32" s="1">
        <v>100</v>
      </c>
      <c r="E32" s="1">
        <v>99</v>
      </c>
      <c r="F32" s="1">
        <v>122</v>
      </c>
      <c r="G32" s="1">
        <v>128</v>
      </c>
      <c r="H32" s="1">
        <v>119</v>
      </c>
      <c r="I32" s="1">
        <f>SUM(Tabela46715[[#This Row],[I gra]:[V gra]])</f>
        <v>568</v>
      </c>
      <c r="J32" s="3">
        <f>Tabela46715[[#This Row],[Suma bez HDCP]]/5</f>
        <v>113.6</v>
      </c>
      <c r="K32" s="1">
        <v>0</v>
      </c>
      <c r="L32" s="1">
        <f>Tabela46715[[#This Row],[Suma bez HDCP]]+Tabela46715[[#This Row],[HDCP]]</f>
        <v>568</v>
      </c>
    </row>
    <row r="33" spans="1:12" x14ac:dyDescent="0.3">
      <c r="A33" s="11">
        <v>13</v>
      </c>
      <c r="B33" s="10" t="s">
        <v>20</v>
      </c>
      <c r="C33" s="1" t="s">
        <v>75</v>
      </c>
      <c r="D33" s="1"/>
      <c r="E33" s="1"/>
      <c r="F33" s="1"/>
      <c r="G33" s="1"/>
      <c r="H33" s="1"/>
      <c r="I33" s="1">
        <f>SUM(Tabela46715[[#This Row],[I gra]:[V gra]])</f>
        <v>0</v>
      </c>
      <c r="J33" s="3">
        <f>Tabela46715[[#This Row],[Suma bez HDCP]]/5</f>
        <v>0</v>
      </c>
      <c r="K33" s="1">
        <v>40</v>
      </c>
      <c r="L33" s="1">
        <f>Tabela46715[[#This Row],[Suma bez HDCP]]+Tabela46715[[#This Row],[HDCP]]</f>
        <v>40</v>
      </c>
    </row>
    <row r="34" spans="1:12" x14ac:dyDescent="0.3">
      <c r="A34" s="11">
        <v>14</v>
      </c>
      <c r="B34" s="10" t="s">
        <v>20</v>
      </c>
      <c r="C34" s="1" t="s">
        <v>58</v>
      </c>
      <c r="D34" s="1"/>
      <c r="E34" s="1"/>
      <c r="F34" s="1"/>
      <c r="G34" s="1"/>
      <c r="H34" s="1"/>
      <c r="I34" s="1">
        <f>SUM(Tabela46715[[#This Row],[I gra]:[V gra]])</f>
        <v>0</v>
      </c>
      <c r="J34" s="3">
        <f>Tabela46715[[#This Row],[Suma bez HDCP]]/5</f>
        <v>0</v>
      </c>
      <c r="K34" s="1">
        <v>0</v>
      </c>
      <c r="L34" s="1">
        <f>Tabela46715[[#This Row],[Suma bez HDCP]]+Tabela46715[[#This Row],[HDCP]]</f>
        <v>0</v>
      </c>
    </row>
    <row r="35" spans="1:12" x14ac:dyDescent="0.3">
      <c r="A35" s="11">
        <v>15</v>
      </c>
      <c r="B35" s="10" t="s">
        <v>20</v>
      </c>
      <c r="C35" s="1" t="s">
        <v>46</v>
      </c>
      <c r="D35" s="1"/>
      <c r="E35" s="1"/>
      <c r="F35" s="1"/>
      <c r="G35" s="1"/>
      <c r="H35" s="1"/>
      <c r="I35" s="1">
        <f>SUM(Tabela46715[[#This Row],[I gra]:[V gra]])</f>
        <v>0</v>
      </c>
      <c r="J35" s="3">
        <f>Tabela46715[[#This Row],[Suma bez HDCP]]/5</f>
        <v>0</v>
      </c>
      <c r="K35" s="1">
        <v>0</v>
      </c>
      <c r="L35" s="1">
        <f>Tabela46715[[#This Row],[Suma bez HDCP]]+Tabela46715[[#This Row],[HDCP]]</f>
        <v>0</v>
      </c>
    </row>
    <row r="36" spans="1:12" x14ac:dyDescent="0.3">
      <c r="A36" s="11">
        <v>16</v>
      </c>
      <c r="B36" s="10" t="s">
        <v>20</v>
      </c>
      <c r="C36" s="1" t="s">
        <v>26</v>
      </c>
      <c r="D36" s="1"/>
      <c r="E36" s="1"/>
      <c r="F36" s="1"/>
      <c r="G36" s="1"/>
      <c r="H36" s="1"/>
      <c r="I36" s="1">
        <f>SUM(Tabela46715[[#This Row],[I gra]:[V gra]])</f>
        <v>0</v>
      </c>
      <c r="J36" s="3">
        <f>Tabela46715[[#This Row],[Suma bez HDCP]]/5</f>
        <v>0</v>
      </c>
      <c r="K36" s="1">
        <v>0</v>
      </c>
      <c r="L36" s="1">
        <f>Tabela46715[[#This Row],[Suma bez HDCP]]+Tabela46715[[#This Row],[HDCP]]</f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D2777-698C-4F37-AF0F-893699726DD7}">
  <sheetPr>
    <pageSetUpPr fitToPage="1"/>
  </sheetPr>
  <dimension ref="A1:M24"/>
  <sheetViews>
    <sheetView workbookViewId="0">
      <selection activeCell="B1" sqref="B1:L1"/>
    </sheetView>
  </sheetViews>
  <sheetFormatPr defaultRowHeight="14.4" x14ac:dyDescent="0.3"/>
  <cols>
    <col min="1" max="1" width="10.33203125" bestFit="1" customWidth="1"/>
    <col min="2" max="2" width="8.109375" bestFit="1" customWidth="1"/>
    <col min="3" max="3" width="28.109375" bestFit="1" customWidth="1"/>
    <col min="4" max="4" width="6.33203125" bestFit="1" customWidth="1"/>
    <col min="5" max="5" width="7.109375" bestFit="1" customWidth="1"/>
    <col min="6" max="6" width="8" bestFit="1" customWidth="1"/>
    <col min="7" max="7" width="7.88671875" bestFit="1" customWidth="1"/>
    <col min="8" max="8" width="7" bestFit="1" customWidth="1"/>
    <col min="9" max="9" width="19" bestFit="1" customWidth="1"/>
    <col min="10" max="10" width="9.5546875" bestFit="1" customWidth="1"/>
    <col min="11" max="11" width="7.5546875" bestFit="1" customWidth="1"/>
    <col min="12" max="12" width="16.109375" bestFit="1" customWidth="1"/>
    <col min="13" max="13" width="9.33203125" bestFit="1" customWidth="1"/>
  </cols>
  <sheetData>
    <row r="1" spans="1:13" ht="21" x14ac:dyDescent="0.4">
      <c r="B1" s="59" t="s">
        <v>81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3" spans="1:13" ht="18" x14ac:dyDescent="0.35">
      <c r="A3" s="22" t="s">
        <v>35</v>
      </c>
      <c r="B3" s="28" t="s">
        <v>12</v>
      </c>
      <c r="C3" s="28" t="s">
        <v>10</v>
      </c>
      <c r="D3" s="29" t="s">
        <v>0</v>
      </c>
      <c r="E3" s="29" t="s">
        <v>1</v>
      </c>
      <c r="F3" s="29" t="s">
        <v>2</v>
      </c>
      <c r="G3" s="29" t="s">
        <v>3</v>
      </c>
      <c r="H3" s="29" t="s">
        <v>4</v>
      </c>
      <c r="I3" s="28" t="s">
        <v>5</v>
      </c>
      <c r="J3" s="30" t="s">
        <v>8</v>
      </c>
      <c r="K3" s="28" t="s">
        <v>6</v>
      </c>
      <c r="L3" s="28" t="s">
        <v>7</v>
      </c>
      <c r="M3" s="28" t="s">
        <v>38</v>
      </c>
    </row>
    <row r="4" spans="1:13" ht="18" x14ac:dyDescent="0.35">
      <c r="A4" s="23">
        <v>1</v>
      </c>
      <c r="B4" s="24" t="s">
        <v>13</v>
      </c>
      <c r="C4" s="25" t="s">
        <v>28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8" x14ac:dyDescent="0.35">
      <c r="A5" s="23">
        <v>2</v>
      </c>
      <c r="B5" s="24" t="s">
        <v>13</v>
      </c>
      <c r="C5" s="25" t="s">
        <v>18</v>
      </c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8" x14ac:dyDescent="0.35">
      <c r="A6" s="23">
        <v>3</v>
      </c>
      <c r="B6" s="24" t="s">
        <v>13</v>
      </c>
      <c r="C6" s="25" t="s">
        <v>11</v>
      </c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8" x14ac:dyDescent="0.35">
      <c r="A7" s="23">
        <v>4</v>
      </c>
      <c r="B7" s="24" t="s">
        <v>13</v>
      </c>
      <c r="C7" s="25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8" x14ac:dyDescent="0.35">
      <c r="A8" s="23">
        <v>5</v>
      </c>
      <c r="B8" s="24" t="s">
        <v>13</v>
      </c>
      <c r="C8" s="25" t="s">
        <v>16</v>
      </c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8" x14ac:dyDescent="0.35">
      <c r="A9" s="23">
        <v>6</v>
      </c>
      <c r="B9" s="24" t="s">
        <v>13</v>
      </c>
      <c r="C9" s="25" t="s">
        <v>27</v>
      </c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8" x14ac:dyDescent="0.35">
      <c r="A10" s="23">
        <v>7</v>
      </c>
      <c r="B10" s="24" t="s">
        <v>13</v>
      </c>
      <c r="C10" s="25" t="s">
        <v>19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8" x14ac:dyDescent="0.35">
      <c r="A11" s="23">
        <v>8</v>
      </c>
      <c r="B11" s="24" t="s">
        <v>13</v>
      </c>
      <c r="C11" s="25" t="s">
        <v>15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8" x14ac:dyDescent="0.35">
      <c r="A12" s="23">
        <v>9</v>
      </c>
      <c r="B12" s="23" t="s">
        <v>13</v>
      </c>
      <c r="C12" s="25" t="s">
        <v>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8" x14ac:dyDescent="0.35">
      <c r="A13" s="23">
        <v>10</v>
      </c>
      <c r="B13" s="23" t="s">
        <v>13</v>
      </c>
      <c r="C13" s="25" t="s">
        <v>14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8" x14ac:dyDescent="0.35">
      <c r="A14" s="31" t="s">
        <v>35</v>
      </c>
      <c r="B14" s="31" t="s">
        <v>12</v>
      </c>
      <c r="C14" s="31" t="s">
        <v>10</v>
      </c>
      <c r="D14" s="31" t="s">
        <v>0</v>
      </c>
      <c r="E14" s="31" t="s">
        <v>1</v>
      </c>
      <c r="F14" s="31" t="s">
        <v>2</v>
      </c>
      <c r="G14" s="31" t="s">
        <v>3</v>
      </c>
      <c r="H14" s="31" t="s">
        <v>4</v>
      </c>
      <c r="I14" s="31" t="s">
        <v>5</v>
      </c>
      <c r="J14" s="32" t="s">
        <v>8</v>
      </c>
      <c r="K14" s="31" t="s">
        <v>6</v>
      </c>
      <c r="L14" s="31" t="s">
        <v>7</v>
      </c>
      <c r="M14" s="31" t="s">
        <v>38</v>
      </c>
    </row>
    <row r="15" spans="1:13" ht="18" x14ac:dyDescent="0.35">
      <c r="A15" s="27">
        <v>1</v>
      </c>
      <c r="B15" s="24" t="s">
        <v>20</v>
      </c>
      <c r="C15" s="25" t="s">
        <v>21</v>
      </c>
      <c r="D15" s="23"/>
      <c r="E15" s="23"/>
      <c r="F15" s="23"/>
      <c r="G15" s="23"/>
      <c r="H15" s="23"/>
      <c r="I15" s="23"/>
      <c r="J15" s="26"/>
      <c r="K15" s="23"/>
      <c r="L15" s="23"/>
      <c r="M15" s="23"/>
    </row>
    <row r="16" spans="1:13" ht="18" x14ac:dyDescent="0.35">
      <c r="A16" s="27">
        <v>2</v>
      </c>
      <c r="B16" s="24" t="s">
        <v>20</v>
      </c>
      <c r="C16" s="25" t="s">
        <v>22</v>
      </c>
      <c r="D16" s="23"/>
      <c r="E16" s="23"/>
      <c r="F16" s="23"/>
      <c r="G16" s="23"/>
      <c r="H16" s="23"/>
      <c r="I16" s="23"/>
      <c r="J16" s="26"/>
      <c r="K16" s="23"/>
      <c r="L16" s="23"/>
      <c r="M16" s="23"/>
    </row>
    <row r="17" spans="1:13" ht="18" x14ac:dyDescent="0.35">
      <c r="A17" s="27">
        <v>3</v>
      </c>
      <c r="B17" s="24" t="s">
        <v>20</v>
      </c>
      <c r="C17" s="25" t="s">
        <v>39</v>
      </c>
      <c r="D17" s="23"/>
      <c r="E17" s="23"/>
      <c r="F17" s="23"/>
      <c r="G17" s="23"/>
      <c r="H17" s="23"/>
      <c r="I17" s="23"/>
      <c r="J17" s="26"/>
      <c r="K17" s="23"/>
      <c r="L17" s="23"/>
      <c r="M17" s="23"/>
    </row>
    <row r="18" spans="1:13" ht="18" x14ac:dyDescent="0.35">
      <c r="A18" s="27">
        <v>4</v>
      </c>
      <c r="B18" s="24" t="s">
        <v>20</v>
      </c>
      <c r="C18" s="25" t="s">
        <v>23</v>
      </c>
      <c r="D18" s="23"/>
      <c r="E18" s="23"/>
      <c r="F18" s="23"/>
      <c r="G18" s="23"/>
      <c r="H18" s="23"/>
      <c r="I18" s="23"/>
      <c r="J18" s="26"/>
      <c r="K18" s="23"/>
      <c r="L18" s="23"/>
      <c r="M18" s="23"/>
    </row>
    <row r="19" spans="1:13" ht="18" x14ac:dyDescent="0.35">
      <c r="A19" s="27">
        <v>5</v>
      </c>
      <c r="B19" s="24" t="s">
        <v>20</v>
      </c>
      <c r="C19" s="25" t="s">
        <v>36</v>
      </c>
      <c r="D19" s="23"/>
      <c r="E19" s="23"/>
      <c r="F19" s="23"/>
      <c r="G19" s="23"/>
      <c r="H19" s="23"/>
      <c r="I19" s="23"/>
      <c r="J19" s="26"/>
      <c r="K19" s="23"/>
      <c r="L19" s="23"/>
      <c r="M19" s="23"/>
    </row>
    <row r="20" spans="1:13" ht="18" x14ac:dyDescent="0.35">
      <c r="A20" s="27">
        <v>6</v>
      </c>
      <c r="B20" s="24" t="s">
        <v>20</v>
      </c>
      <c r="C20" s="25" t="s">
        <v>25</v>
      </c>
      <c r="D20" s="23"/>
      <c r="E20" s="23"/>
      <c r="F20" s="23"/>
      <c r="G20" s="23"/>
      <c r="H20" s="23"/>
      <c r="I20" s="23"/>
      <c r="J20" s="26"/>
      <c r="K20" s="23"/>
      <c r="L20" s="23"/>
      <c r="M20" s="23"/>
    </row>
    <row r="21" spans="1:13" ht="18" x14ac:dyDescent="0.35">
      <c r="A21" s="27">
        <v>7</v>
      </c>
      <c r="B21" s="24" t="s">
        <v>20</v>
      </c>
      <c r="C21" s="25" t="s">
        <v>24</v>
      </c>
      <c r="D21" s="23"/>
      <c r="E21" s="23"/>
      <c r="F21" s="23"/>
      <c r="G21" s="23"/>
      <c r="H21" s="23"/>
      <c r="I21" s="23"/>
      <c r="J21" s="26"/>
      <c r="K21" s="23"/>
      <c r="L21" s="23"/>
      <c r="M21" s="23"/>
    </row>
    <row r="22" spans="1:13" ht="18" x14ac:dyDescent="0.35">
      <c r="A22" s="27">
        <v>8</v>
      </c>
      <c r="B22" s="24" t="s">
        <v>20</v>
      </c>
      <c r="C22" s="25" t="s">
        <v>32</v>
      </c>
      <c r="D22" s="23"/>
      <c r="E22" s="23"/>
      <c r="F22" s="23"/>
      <c r="G22" s="23"/>
      <c r="H22" s="23"/>
      <c r="I22" s="23"/>
      <c r="J22" s="26"/>
      <c r="K22" s="23"/>
      <c r="L22" s="23"/>
      <c r="M22" s="23"/>
    </row>
    <row r="23" spans="1:13" ht="18" x14ac:dyDescent="0.35">
      <c r="A23" s="23">
        <v>9</v>
      </c>
      <c r="B23" s="23" t="s">
        <v>20</v>
      </c>
      <c r="C23" s="34" t="s">
        <v>37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8" x14ac:dyDescent="0.3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</sheetData>
  <mergeCells count="1">
    <mergeCell ref="B1:L1"/>
  </mergeCells>
  <pageMargins left="0.7" right="0.7" top="0.75" bottom="0.75" header="0.3" footer="0.3"/>
  <pageSetup paperSize="9" scale="85" fitToWidth="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0D1FE-9CD0-4EBB-A218-3B919201C6C1}">
  <sheetPr>
    <pageSetUpPr fitToPage="1"/>
  </sheetPr>
  <dimension ref="A1:M30"/>
  <sheetViews>
    <sheetView workbookViewId="0">
      <selection activeCell="B1" sqref="B1:L1"/>
    </sheetView>
  </sheetViews>
  <sheetFormatPr defaultRowHeight="14.4" x14ac:dyDescent="0.3"/>
  <cols>
    <col min="1" max="1" width="10.33203125" bestFit="1" customWidth="1"/>
    <col min="2" max="2" width="8.109375" bestFit="1" customWidth="1"/>
    <col min="3" max="3" width="28.109375" bestFit="1" customWidth="1"/>
    <col min="4" max="4" width="6.33203125" bestFit="1" customWidth="1"/>
    <col min="5" max="5" width="7.109375" bestFit="1" customWidth="1"/>
    <col min="6" max="6" width="8" bestFit="1" customWidth="1"/>
    <col min="7" max="7" width="7.88671875" bestFit="1" customWidth="1"/>
    <col min="8" max="8" width="7" bestFit="1" customWidth="1"/>
    <col min="9" max="9" width="19" bestFit="1" customWidth="1"/>
    <col min="10" max="10" width="9.5546875" bestFit="1" customWidth="1"/>
    <col min="11" max="11" width="7.5546875" bestFit="1" customWidth="1"/>
    <col min="12" max="12" width="16.109375" bestFit="1" customWidth="1"/>
    <col min="13" max="13" width="9.33203125" bestFit="1" customWidth="1"/>
  </cols>
  <sheetData>
    <row r="1" spans="1:13" ht="21" x14ac:dyDescent="0.4">
      <c r="B1" s="59" t="s">
        <v>81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3" spans="1:13" ht="18" x14ac:dyDescent="0.35">
      <c r="A3" s="22" t="s">
        <v>35</v>
      </c>
      <c r="B3" s="28" t="s">
        <v>12</v>
      </c>
      <c r="C3" s="28" t="s">
        <v>10</v>
      </c>
      <c r="D3" s="29" t="s">
        <v>0</v>
      </c>
      <c r="E3" s="29" t="s">
        <v>1</v>
      </c>
      <c r="F3" s="29" t="s">
        <v>2</v>
      </c>
      <c r="G3" s="29" t="s">
        <v>3</v>
      </c>
      <c r="H3" s="29" t="s">
        <v>4</v>
      </c>
      <c r="I3" s="28" t="s">
        <v>5</v>
      </c>
      <c r="J3" s="30" t="s">
        <v>8</v>
      </c>
      <c r="K3" s="28" t="s">
        <v>6</v>
      </c>
      <c r="L3" s="28" t="s">
        <v>7</v>
      </c>
      <c r="M3" s="28" t="s">
        <v>38</v>
      </c>
    </row>
    <row r="4" spans="1:13" ht="18" x14ac:dyDescent="0.35">
      <c r="A4" s="23">
        <v>1</v>
      </c>
      <c r="B4" s="24" t="s">
        <v>13</v>
      </c>
      <c r="C4" s="25" t="s">
        <v>40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8" x14ac:dyDescent="0.35">
      <c r="A5" s="23">
        <v>2</v>
      </c>
      <c r="B5" s="24" t="s">
        <v>13</v>
      </c>
      <c r="C5" s="25" t="s">
        <v>18</v>
      </c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8" x14ac:dyDescent="0.35">
      <c r="A6" s="23">
        <v>3</v>
      </c>
      <c r="B6" s="24" t="s">
        <v>13</v>
      </c>
      <c r="C6" s="25" t="s">
        <v>11</v>
      </c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8" x14ac:dyDescent="0.35">
      <c r="A7" s="23">
        <v>4</v>
      </c>
      <c r="B7" s="24" t="s">
        <v>13</v>
      </c>
      <c r="C7" s="25" t="s">
        <v>15</v>
      </c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8" x14ac:dyDescent="0.35">
      <c r="A8" s="23">
        <v>5</v>
      </c>
      <c r="B8" s="24" t="s">
        <v>13</v>
      </c>
      <c r="C8" s="25" t="s">
        <v>48</v>
      </c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8" x14ac:dyDescent="0.35">
      <c r="A9" s="23">
        <v>6</v>
      </c>
      <c r="B9" s="24" t="s">
        <v>13</v>
      </c>
      <c r="C9" s="25" t="s">
        <v>16</v>
      </c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8" x14ac:dyDescent="0.35">
      <c r="A10" s="23">
        <v>7</v>
      </c>
      <c r="B10" s="24" t="s">
        <v>13</v>
      </c>
      <c r="C10" s="25" t="s">
        <v>27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8" x14ac:dyDescent="0.35">
      <c r="A11" s="23">
        <v>9</v>
      </c>
      <c r="B11" s="24" t="s">
        <v>13</v>
      </c>
      <c r="C11" s="25" t="s">
        <v>19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8" x14ac:dyDescent="0.35">
      <c r="A12" s="23">
        <v>10</v>
      </c>
      <c r="B12" s="24" t="s">
        <v>13</v>
      </c>
      <c r="C12" s="25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8" x14ac:dyDescent="0.35">
      <c r="A13" s="23">
        <v>11</v>
      </c>
      <c r="B13" s="24" t="s">
        <v>13</v>
      </c>
      <c r="C13" s="25" t="s">
        <v>17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8" x14ac:dyDescent="0.35">
      <c r="A14" s="23">
        <v>12</v>
      </c>
      <c r="B14" s="24" t="s">
        <v>13</v>
      </c>
      <c r="C14" s="25" t="s">
        <v>41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8" x14ac:dyDescent="0.35">
      <c r="A15" s="23">
        <v>7</v>
      </c>
      <c r="B15" s="24" t="s">
        <v>13</v>
      </c>
      <c r="C15" s="25" t="s">
        <v>14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8" x14ac:dyDescent="0.35">
      <c r="A16" s="38" t="s">
        <v>35</v>
      </c>
      <c r="B16" s="31" t="s">
        <v>12</v>
      </c>
      <c r="C16" s="31" t="s">
        <v>10</v>
      </c>
      <c r="D16" s="31" t="s">
        <v>0</v>
      </c>
      <c r="E16" s="31" t="s">
        <v>1</v>
      </c>
      <c r="F16" s="31" t="s">
        <v>2</v>
      </c>
      <c r="G16" s="31" t="s">
        <v>3</v>
      </c>
      <c r="H16" s="31" t="s">
        <v>4</v>
      </c>
      <c r="I16" s="31" t="s">
        <v>5</v>
      </c>
      <c r="J16" s="32" t="s">
        <v>8</v>
      </c>
      <c r="K16" s="31" t="s">
        <v>6</v>
      </c>
      <c r="L16" s="31" t="s">
        <v>7</v>
      </c>
      <c r="M16" s="31" t="s">
        <v>38</v>
      </c>
    </row>
    <row r="17" spans="1:13" ht="18" x14ac:dyDescent="0.35">
      <c r="A17" s="27">
        <v>1</v>
      </c>
      <c r="B17" s="24" t="s">
        <v>20</v>
      </c>
      <c r="C17" s="25" t="s">
        <v>42</v>
      </c>
      <c r="D17" s="23"/>
      <c r="E17" s="23"/>
      <c r="F17" s="23"/>
      <c r="G17" s="23"/>
      <c r="H17" s="23"/>
      <c r="I17" s="23"/>
      <c r="J17" s="26"/>
      <c r="K17" s="23"/>
      <c r="L17" s="23"/>
      <c r="M17" s="23"/>
    </row>
    <row r="18" spans="1:13" ht="18" x14ac:dyDescent="0.35">
      <c r="A18" s="27">
        <v>2</v>
      </c>
      <c r="B18" s="24" t="s">
        <v>20</v>
      </c>
      <c r="C18" s="25" t="s">
        <v>46</v>
      </c>
      <c r="D18" s="23"/>
      <c r="E18" s="23"/>
      <c r="F18" s="23"/>
      <c r="G18" s="23"/>
      <c r="H18" s="23"/>
      <c r="I18" s="23"/>
      <c r="J18" s="26"/>
      <c r="K18" s="23"/>
      <c r="L18" s="23"/>
      <c r="M18" s="23"/>
    </row>
    <row r="19" spans="1:13" ht="18" x14ac:dyDescent="0.35">
      <c r="A19" s="27">
        <v>3</v>
      </c>
      <c r="B19" s="24" t="s">
        <v>20</v>
      </c>
      <c r="C19" s="25" t="s">
        <v>23</v>
      </c>
      <c r="D19" s="23"/>
      <c r="E19" s="23"/>
      <c r="F19" s="23"/>
      <c r="G19" s="23"/>
      <c r="H19" s="23"/>
      <c r="I19" s="23"/>
      <c r="J19" s="26"/>
      <c r="K19" s="23"/>
      <c r="L19" s="23"/>
      <c r="M19" s="23"/>
    </row>
    <row r="20" spans="1:13" ht="18" x14ac:dyDescent="0.35">
      <c r="A20" s="27">
        <v>4</v>
      </c>
      <c r="B20" s="24" t="s">
        <v>20</v>
      </c>
      <c r="C20" s="25" t="s">
        <v>43</v>
      </c>
      <c r="D20" s="23"/>
      <c r="E20" s="23"/>
      <c r="F20" s="23"/>
      <c r="G20" s="23"/>
      <c r="H20" s="23"/>
      <c r="I20" s="23"/>
      <c r="J20" s="26"/>
      <c r="K20" s="23"/>
      <c r="L20" s="23"/>
      <c r="M20" s="23"/>
    </row>
    <row r="21" spans="1:13" ht="18" x14ac:dyDescent="0.35">
      <c r="A21" s="27">
        <v>5</v>
      </c>
      <c r="B21" s="24" t="s">
        <v>20</v>
      </c>
      <c r="C21" s="25" t="s">
        <v>21</v>
      </c>
      <c r="D21" s="23"/>
      <c r="E21" s="23"/>
      <c r="F21" s="23"/>
      <c r="G21" s="23"/>
      <c r="H21" s="23"/>
      <c r="I21" s="23"/>
      <c r="J21" s="26"/>
      <c r="K21" s="23"/>
      <c r="L21" s="23"/>
      <c r="M21" s="23"/>
    </row>
    <row r="22" spans="1:13" ht="18" x14ac:dyDescent="0.35">
      <c r="A22" s="27">
        <v>6</v>
      </c>
      <c r="B22" s="24" t="s">
        <v>20</v>
      </c>
      <c r="C22" s="25" t="s">
        <v>22</v>
      </c>
      <c r="D22" s="23"/>
      <c r="E22" s="23"/>
      <c r="F22" s="23"/>
      <c r="G22" s="23"/>
      <c r="H22" s="23"/>
      <c r="I22" s="23"/>
      <c r="J22" s="26"/>
      <c r="K22" s="23"/>
      <c r="L22" s="23"/>
      <c r="M22" s="23"/>
    </row>
    <row r="23" spans="1:13" ht="18" x14ac:dyDescent="0.35">
      <c r="A23" s="27">
        <v>7</v>
      </c>
      <c r="B23" s="24" t="s">
        <v>20</v>
      </c>
      <c r="C23" s="25" t="s">
        <v>37</v>
      </c>
      <c r="D23" s="23"/>
      <c r="E23" s="23"/>
      <c r="F23" s="23"/>
      <c r="G23" s="23"/>
      <c r="H23" s="23"/>
      <c r="I23" s="23"/>
      <c r="J23" s="26"/>
      <c r="K23" s="23"/>
      <c r="L23" s="23"/>
      <c r="M23" s="23"/>
    </row>
    <row r="24" spans="1:13" ht="18" x14ac:dyDescent="0.35">
      <c r="A24" s="27">
        <v>8</v>
      </c>
      <c r="B24" s="24" t="s">
        <v>20</v>
      </c>
      <c r="C24" s="25" t="s">
        <v>24</v>
      </c>
      <c r="D24" s="23"/>
      <c r="E24" s="23"/>
      <c r="F24" s="23"/>
      <c r="G24" s="23"/>
      <c r="H24" s="23"/>
      <c r="I24" s="23"/>
      <c r="J24" s="26"/>
      <c r="K24" s="23"/>
      <c r="L24" s="23"/>
      <c r="M24" s="23"/>
    </row>
    <row r="25" spans="1:13" ht="18" x14ac:dyDescent="0.35">
      <c r="A25" s="27">
        <v>9</v>
      </c>
      <c r="B25" s="24" t="s">
        <v>20</v>
      </c>
      <c r="C25" s="25" t="s">
        <v>32</v>
      </c>
      <c r="D25" s="23"/>
      <c r="E25" s="23"/>
      <c r="F25" s="23"/>
      <c r="G25" s="23"/>
      <c r="H25" s="23"/>
      <c r="I25" s="23"/>
      <c r="J25" s="26"/>
      <c r="K25" s="23"/>
      <c r="L25" s="23"/>
      <c r="M25" s="23"/>
    </row>
    <row r="26" spans="1:13" ht="18" x14ac:dyDescent="0.35">
      <c r="A26" s="27">
        <v>10</v>
      </c>
      <c r="B26" s="24" t="s">
        <v>20</v>
      </c>
      <c r="C26" s="25" t="s">
        <v>25</v>
      </c>
      <c r="D26" s="23"/>
      <c r="E26" s="23"/>
      <c r="F26" s="23"/>
      <c r="G26" s="23"/>
      <c r="H26" s="23"/>
      <c r="I26" s="23"/>
      <c r="J26" s="26"/>
      <c r="K26" s="23"/>
      <c r="L26" s="23"/>
      <c r="M26" s="23"/>
    </row>
    <row r="27" spans="1:13" ht="18" x14ac:dyDescent="0.35">
      <c r="A27" s="27">
        <v>11</v>
      </c>
      <c r="B27" s="24" t="s">
        <v>20</v>
      </c>
      <c r="C27" s="25" t="s">
        <v>44</v>
      </c>
      <c r="D27" s="23"/>
      <c r="E27" s="23"/>
      <c r="F27" s="23"/>
      <c r="G27" s="23"/>
      <c r="H27" s="23"/>
      <c r="I27" s="23"/>
      <c r="J27" s="26"/>
      <c r="K27" s="23"/>
      <c r="L27" s="23"/>
      <c r="M27" s="23"/>
    </row>
    <row r="28" spans="1:13" ht="18" x14ac:dyDescent="0.35">
      <c r="A28" s="27">
        <v>12</v>
      </c>
      <c r="B28" s="24" t="s">
        <v>20</v>
      </c>
      <c r="C28" s="25" t="s">
        <v>26</v>
      </c>
      <c r="D28" s="23"/>
      <c r="E28" s="23"/>
      <c r="F28" s="23"/>
      <c r="G28" s="23"/>
      <c r="H28" s="23"/>
      <c r="I28" s="23"/>
      <c r="J28" s="26"/>
      <c r="K28" s="23"/>
      <c r="L28" s="23"/>
      <c r="M28" s="23"/>
    </row>
    <row r="29" spans="1:13" ht="18" x14ac:dyDescent="0.35">
      <c r="A29" s="27">
        <v>13</v>
      </c>
      <c r="B29" s="24" t="s">
        <v>20</v>
      </c>
      <c r="C29" s="25" t="s">
        <v>45</v>
      </c>
      <c r="D29" s="23"/>
      <c r="E29" s="23"/>
      <c r="F29" s="23"/>
      <c r="G29" s="23"/>
      <c r="H29" s="23"/>
      <c r="I29" s="23"/>
      <c r="J29" s="26"/>
      <c r="K29" s="23"/>
      <c r="L29" s="23"/>
      <c r="M29" s="23"/>
    </row>
    <row r="30" spans="1:13" ht="18" x14ac:dyDescent="0.3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</sheetData>
  <sortState xmlns:xlrd2="http://schemas.microsoft.com/office/spreadsheetml/2017/richdata2" ref="C4:L15">
    <sortCondition descending="1" ref="L4:L15"/>
  </sortState>
  <mergeCells count="1">
    <mergeCell ref="B1:L1"/>
  </mergeCells>
  <pageMargins left="0.7" right="0.7" top="0.75" bottom="0.75" header="0.3" footer="0.3"/>
  <pageSetup paperSize="9" scale="70" fitToWidth="0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2E856-4DF4-4D49-932F-CCC38DE25C4A}">
  <dimension ref="A1:L23"/>
  <sheetViews>
    <sheetView workbookViewId="0">
      <selection activeCell="A11" sqref="A11:XFD11"/>
    </sheetView>
  </sheetViews>
  <sheetFormatPr defaultRowHeight="14.4" x14ac:dyDescent="0.3"/>
  <cols>
    <col min="1" max="1" width="8.5546875" customWidth="1"/>
    <col min="2" max="2" width="7.88671875" customWidth="1"/>
    <col min="3" max="3" width="23.5546875" style="42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ht="18" x14ac:dyDescent="0.35">
      <c r="A1" s="22" t="s">
        <v>35</v>
      </c>
      <c r="B1" s="22" t="s">
        <v>12</v>
      </c>
      <c r="C1" s="40" t="s">
        <v>10</v>
      </c>
      <c r="D1" s="22" t="s">
        <v>0</v>
      </c>
      <c r="E1" s="22" t="s">
        <v>1</v>
      </c>
      <c r="F1" s="22" t="s">
        <v>2</v>
      </c>
      <c r="G1" s="22" t="s">
        <v>3</v>
      </c>
      <c r="H1" s="22" t="s">
        <v>4</v>
      </c>
      <c r="I1" s="22" t="s">
        <v>5</v>
      </c>
      <c r="J1" s="22" t="s">
        <v>8</v>
      </c>
      <c r="K1" s="22" t="s">
        <v>6</v>
      </c>
      <c r="L1" s="22" t="s">
        <v>7</v>
      </c>
    </row>
    <row r="2" spans="1:12" ht="18" x14ac:dyDescent="0.35">
      <c r="A2" s="23">
        <v>1</v>
      </c>
      <c r="B2" s="23" t="s">
        <v>13</v>
      </c>
      <c r="C2" s="25" t="s">
        <v>9</v>
      </c>
      <c r="D2" s="23"/>
      <c r="E2" s="23"/>
      <c r="F2" s="23"/>
      <c r="G2" s="23"/>
      <c r="H2" s="23"/>
      <c r="I2" s="23"/>
      <c r="J2" s="23"/>
      <c r="K2" s="23"/>
      <c r="L2" s="23"/>
    </row>
    <row r="3" spans="1:12" ht="18" x14ac:dyDescent="0.35">
      <c r="A3" s="23">
        <v>2</v>
      </c>
      <c r="B3" s="23" t="s">
        <v>13</v>
      </c>
      <c r="C3" s="25" t="s">
        <v>40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ht="18" x14ac:dyDescent="0.35">
      <c r="A4" s="23">
        <v>3</v>
      </c>
      <c r="B4" s="23" t="s">
        <v>13</v>
      </c>
      <c r="C4" s="25" t="s">
        <v>27</v>
      </c>
      <c r="D4" s="23"/>
      <c r="E4" s="23"/>
      <c r="F4" s="23"/>
      <c r="G4" s="23"/>
      <c r="H4" s="23"/>
      <c r="I4" s="23"/>
      <c r="J4" s="23"/>
      <c r="K4" s="23"/>
      <c r="L4" s="23"/>
    </row>
    <row r="5" spans="1:12" ht="18" x14ac:dyDescent="0.35">
      <c r="A5" s="23">
        <v>4</v>
      </c>
      <c r="B5" s="23" t="s">
        <v>13</v>
      </c>
      <c r="C5" s="25" t="s">
        <v>15</v>
      </c>
      <c r="D5" s="23"/>
      <c r="E5" s="23"/>
      <c r="F5" s="23"/>
      <c r="G5" s="23"/>
      <c r="H5" s="23"/>
      <c r="I5" s="23"/>
      <c r="J5" s="23"/>
      <c r="K5" s="23"/>
      <c r="L5" s="23"/>
    </row>
    <row r="6" spans="1:12" ht="18" x14ac:dyDescent="0.35">
      <c r="A6" s="23">
        <v>5</v>
      </c>
      <c r="B6" s="23" t="s">
        <v>13</v>
      </c>
      <c r="C6" s="25" t="s">
        <v>11</v>
      </c>
      <c r="D6" s="23"/>
      <c r="E6" s="23"/>
      <c r="F6" s="23"/>
      <c r="G6" s="23"/>
      <c r="H6" s="23"/>
      <c r="I6" s="23"/>
      <c r="J6" s="23"/>
      <c r="K6" s="23"/>
      <c r="L6" s="23"/>
    </row>
    <row r="7" spans="1:12" ht="18" x14ac:dyDescent="0.35">
      <c r="A7" s="23">
        <v>6</v>
      </c>
      <c r="B7" s="23" t="s">
        <v>13</v>
      </c>
      <c r="C7" s="25" t="s">
        <v>17</v>
      </c>
      <c r="D7" s="23"/>
      <c r="E7" s="23"/>
      <c r="F7" s="23"/>
      <c r="G7" s="23"/>
      <c r="H7" s="23"/>
      <c r="I7" s="23"/>
      <c r="J7" s="23"/>
      <c r="K7" s="23"/>
      <c r="L7" s="23"/>
    </row>
    <row r="8" spans="1:12" ht="18" x14ac:dyDescent="0.35">
      <c r="A8" s="23">
        <v>7</v>
      </c>
      <c r="B8" s="23" t="s">
        <v>13</v>
      </c>
      <c r="C8" s="25" t="s">
        <v>28</v>
      </c>
      <c r="D8" s="23"/>
      <c r="E8" s="23"/>
      <c r="F8" s="23"/>
      <c r="G8" s="23"/>
      <c r="H8" s="23"/>
      <c r="I8" s="23"/>
      <c r="J8" s="23"/>
      <c r="K8" s="23"/>
      <c r="L8" s="23"/>
    </row>
    <row r="9" spans="1:12" ht="18" x14ac:dyDescent="0.35">
      <c r="A9" s="23">
        <v>8</v>
      </c>
      <c r="B9" s="23" t="s">
        <v>13</v>
      </c>
      <c r="C9" s="25" t="s">
        <v>19</v>
      </c>
      <c r="D9" s="23"/>
      <c r="E9" s="23"/>
      <c r="F9" s="23"/>
      <c r="G9" s="23"/>
      <c r="H9" s="23"/>
      <c r="I9" s="23"/>
      <c r="J9" s="23"/>
      <c r="K9" s="23"/>
      <c r="L9" s="23"/>
    </row>
    <row r="10" spans="1:12" ht="18" x14ac:dyDescent="0.35">
      <c r="A10" s="23">
        <v>9</v>
      </c>
      <c r="B10" s="23" t="s">
        <v>13</v>
      </c>
      <c r="C10" s="25" t="s">
        <v>41</v>
      </c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8" x14ac:dyDescent="0.35">
      <c r="A11" s="23">
        <v>11</v>
      </c>
      <c r="B11" s="23" t="s">
        <v>13</v>
      </c>
      <c r="C11" s="25" t="s">
        <v>14</v>
      </c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8" x14ac:dyDescent="0.35">
      <c r="A12" s="23">
        <v>12</v>
      </c>
      <c r="B12" s="23" t="s">
        <v>13</v>
      </c>
      <c r="C12" s="25" t="s">
        <v>18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8" x14ac:dyDescent="0.35">
      <c r="A13" s="38" t="s">
        <v>35</v>
      </c>
      <c r="B13" s="38" t="s">
        <v>12</v>
      </c>
      <c r="C13" s="41" t="s">
        <v>10</v>
      </c>
      <c r="D13" s="38" t="s">
        <v>0</v>
      </c>
      <c r="E13" s="38" t="s">
        <v>1</v>
      </c>
      <c r="F13" s="38" t="s">
        <v>2</v>
      </c>
      <c r="G13" s="38" t="s">
        <v>3</v>
      </c>
      <c r="H13" s="38" t="s">
        <v>4</v>
      </c>
      <c r="I13" s="38" t="s">
        <v>5</v>
      </c>
      <c r="J13" s="38" t="s">
        <v>8</v>
      </c>
      <c r="K13" s="38" t="s">
        <v>6</v>
      </c>
      <c r="L13" s="38" t="s">
        <v>7</v>
      </c>
    </row>
    <row r="14" spans="1:12" ht="18" x14ac:dyDescent="0.35">
      <c r="A14" s="23">
        <v>1</v>
      </c>
      <c r="B14" s="23" t="s">
        <v>20</v>
      </c>
      <c r="C14" s="25" t="s">
        <v>42</v>
      </c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8" x14ac:dyDescent="0.35">
      <c r="A15" s="23">
        <v>2</v>
      </c>
      <c r="B15" s="23" t="s">
        <v>20</v>
      </c>
      <c r="C15" s="25" t="s">
        <v>23</v>
      </c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8" x14ac:dyDescent="0.35">
      <c r="A16" s="23">
        <v>4</v>
      </c>
      <c r="B16" s="23" t="s">
        <v>20</v>
      </c>
      <c r="C16" s="25" t="s">
        <v>22</v>
      </c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8" x14ac:dyDescent="0.35">
      <c r="A17" s="23">
        <v>5</v>
      </c>
      <c r="B17" s="23" t="s">
        <v>20</v>
      </c>
      <c r="C17" s="25" t="s">
        <v>25</v>
      </c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8" x14ac:dyDescent="0.35">
      <c r="A18" s="23">
        <v>6</v>
      </c>
      <c r="B18" s="23" t="s">
        <v>20</v>
      </c>
      <c r="C18" s="25" t="s">
        <v>21</v>
      </c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8" x14ac:dyDescent="0.35">
      <c r="A19" s="23">
        <v>7</v>
      </c>
      <c r="B19" s="23" t="s">
        <v>20</v>
      </c>
      <c r="C19" s="25" t="s">
        <v>24</v>
      </c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8" x14ac:dyDescent="0.35">
      <c r="A20" s="23">
        <v>8</v>
      </c>
      <c r="B20" s="23" t="s">
        <v>20</v>
      </c>
      <c r="C20" s="25" t="s">
        <v>43</v>
      </c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8" x14ac:dyDescent="0.35">
      <c r="A21" s="23">
        <v>9</v>
      </c>
      <c r="B21" s="23" t="s">
        <v>20</v>
      </c>
      <c r="C21" s="25" t="s">
        <v>32</v>
      </c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8" x14ac:dyDescent="0.35">
      <c r="A22" s="23">
        <v>10</v>
      </c>
      <c r="B22" s="23" t="s">
        <v>20</v>
      </c>
      <c r="C22" s="25" t="s">
        <v>56</v>
      </c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8" x14ac:dyDescent="0.35">
      <c r="A23" s="23">
        <v>11</v>
      </c>
      <c r="B23" s="23" t="s">
        <v>20</v>
      </c>
      <c r="C23" s="25" t="s">
        <v>57</v>
      </c>
      <c r="D23" s="23"/>
      <c r="E23" s="23"/>
      <c r="F23" s="23"/>
      <c r="G23" s="23"/>
      <c r="H23" s="23"/>
      <c r="I23" s="23"/>
      <c r="J23" s="23"/>
      <c r="K23" s="23"/>
      <c r="L23" s="23"/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</vt:lpstr>
      <vt:lpstr>II</vt:lpstr>
      <vt:lpstr>III</vt:lpstr>
      <vt:lpstr>IV</vt:lpstr>
      <vt:lpstr>V</vt:lpstr>
      <vt:lpstr>VI</vt:lpstr>
      <vt:lpstr>W1</vt:lpstr>
      <vt:lpstr>W2</vt:lpstr>
      <vt:lpstr>W3</vt:lpstr>
      <vt:lpstr>W4</vt:lpstr>
      <vt:lpstr>W5</vt:lpstr>
      <vt:lpstr>TOP24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Kozikowski</dc:creator>
  <cp:lastModifiedBy>Witold Bauer</cp:lastModifiedBy>
  <cp:lastPrinted>2022-02-13T17:15:22Z</cp:lastPrinted>
  <dcterms:created xsi:type="dcterms:W3CDTF">2021-11-26T06:41:01Z</dcterms:created>
  <dcterms:modified xsi:type="dcterms:W3CDTF">2022-12-07T19:42:03Z</dcterms:modified>
</cp:coreProperties>
</file>